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&amp;1INSAE\1DSS\IHPC\PRIX HEBDOMADAIRE   AS\PRIX HEBDO DES REGIONS ET\2020\SEPTEMBRE\3ème SEMAINE\"/>
    </mc:Choice>
  </mc:AlternateContent>
  <bookViews>
    <workbookView xWindow="990" yWindow="-120" windowWidth="20730" windowHeight="11760" tabRatio="753" activeTab="1"/>
  </bookViews>
  <sheets>
    <sheet name="Semaine Précédente" sheetId="13" r:id="rId1"/>
    <sheet name="Semaine en cours" sheetId="1" r:id="rId2"/>
    <sheet name="MARCHE DANTOKPA" sheetId="5" r:id="rId3"/>
    <sheet name="MARCHE OUANDO" sheetId="6" r:id="rId4"/>
    <sheet name="MARCHE ARZEKE" sheetId="7" r:id="rId5"/>
    <sheet name="MARCHE ST KOUAGOU" sheetId="11" r:id="rId6"/>
    <sheet name="MARCHE BOHICON" sheetId="9" r:id="rId7"/>
    <sheet name="MARCHE LOKOSSA" sheetId="12" r:id="rId8"/>
  </sheets>
  <definedNames>
    <definedName name="_xlnm._FilterDatabase" localSheetId="1" hidden="1">'Semaine en cours'!$B$1:$B$66</definedName>
    <definedName name="_xlnm._FilterDatabase" localSheetId="0" hidden="1">'Semaine Précédente'!$B$1:$B$66</definedName>
    <definedName name="_GoBack" localSheetId="1">'Semaine en cours'!$G$5</definedName>
    <definedName name="_GoBack" localSheetId="0">'Semaine Précédente'!$G$5</definedName>
    <definedName name="_xlnm.Print_Titles" localSheetId="1">'Semaine en cours'!$4:$5</definedName>
    <definedName name="_xlnm.Print_Titles" localSheetId="0">'Semaine Précédente'!$4:$5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6" i="9" l="1"/>
  <c r="G31" i="11" l="1"/>
  <c r="E31" i="11"/>
  <c r="G30" i="11"/>
  <c r="E30" i="11"/>
  <c r="G29" i="11"/>
  <c r="E29" i="11"/>
  <c r="G28" i="11"/>
  <c r="E28" i="11"/>
  <c r="G27" i="11"/>
  <c r="E27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G11" i="11"/>
  <c r="E11" i="11"/>
  <c r="G10" i="11"/>
  <c r="E10" i="11"/>
  <c r="G9" i="11"/>
  <c r="E9" i="11"/>
  <c r="G8" i="11"/>
  <c r="E8" i="11"/>
  <c r="G7" i="11"/>
  <c r="E7" i="11"/>
  <c r="G6" i="11"/>
  <c r="E6" i="11"/>
  <c r="G5" i="11"/>
  <c r="E5" i="11"/>
  <c r="G4" i="11"/>
  <c r="E4" i="11"/>
  <c r="G3" i="11"/>
  <c r="E3" i="11"/>
  <c r="G31" i="9" l="1"/>
  <c r="E31" i="9"/>
  <c r="G30" i="9"/>
  <c r="E30" i="9"/>
  <c r="G29" i="9"/>
  <c r="E29" i="9"/>
  <c r="G28" i="9"/>
  <c r="E28" i="9"/>
  <c r="G27" i="9"/>
  <c r="E27" i="9"/>
  <c r="G26" i="9"/>
  <c r="E26" i="9"/>
  <c r="G25" i="9"/>
  <c r="E25" i="9"/>
  <c r="G24" i="9"/>
  <c r="E24" i="9"/>
  <c r="G23" i="9"/>
  <c r="E23" i="9"/>
  <c r="G22" i="9"/>
  <c r="E22" i="9"/>
  <c r="G21" i="9"/>
  <c r="E21" i="9"/>
  <c r="G20" i="9"/>
  <c r="E20" i="9"/>
  <c r="G19" i="9"/>
  <c r="E19" i="9"/>
  <c r="G18" i="9"/>
  <c r="E18" i="9"/>
  <c r="G17" i="9"/>
  <c r="E17" i="9"/>
  <c r="G16" i="9"/>
  <c r="E16" i="9"/>
  <c r="G15" i="9"/>
  <c r="E15" i="9"/>
  <c r="G14" i="9"/>
  <c r="E14" i="9"/>
  <c r="G12" i="9"/>
  <c r="E12" i="9"/>
  <c r="G11" i="9"/>
  <c r="H10" i="9"/>
  <c r="G10" i="9"/>
  <c r="F10" i="9"/>
  <c r="E10" i="9"/>
  <c r="H9" i="9"/>
  <c r="G9" i="9"/>
  <c r="F9" i="9"/>
  <c r="E9" i="9"/>
  <c r="H8" i="9"/>
  <c r="G8" i="9"/>
  <c r="F8" i="9"/>
  <c r="E8" i="9"/>
  <c r="H7" i="9"/>
  <c r="G7" i="9"/>
  <c r="F7" i="9"/>
  <c r="E7" i="9"/>
  <c r="G6" i="9"/>
  <c r="F6" i="9"/>
  <c r="E6" i="9"/>
  <c r="H5" i="9"/>
  <c r="G5" i="9"/>
  <c r="F5" i="9"/>
  <c r="E5" i="9"/>
  <c r="H4" i="9"/>
  <c r="G4" i="9"/>
  <c r="F4" i="9"/>
  <c r="E4" i="9"/>
  <c r="H3" i="9"/>
  <c r="G31" i="5"/>
  <c r="E31" i="5"/>
  <c r="G30" i="5"/>
  <c r="E30" i="5"/>
  <c r="G29" i="5"/>
  <c r="E29" i="5"/>
  <c r="G28" i="5"/>
  <c r="E28" i="5"/>
  <c r="G27" i="5"/>
  <c r="E27" i="5"/>
  <c r="G26" i="5"/>
  <c r="E26" i="5"/>
  <c r="G25" i="5"/>
  <c r="E25" i="5"/>
  <c r="G24" i="5"/>
  <c r="E24" i="5"/>
  <c r="G23" i="5"/>
  <c r="E23" i="5"/>
  <c r="G22" i="5"/>
  <c r="E22" i="5"/>
  <c r="G21" i="5"/>
  <c r="E21" i="5"/>
  <c r="G20" i="5"/>
  <c r="E20" i="5"/>
  <c r="G19" i="5"/>
  <c r="E19" i="5"/>
  <c r="G18" i="5"/>
  <c r="E18" i="5"/>
  <c r="G17" i="5"/>
  <c r="E17" i="5"/>
  <c r="G16" i="5"/>
  <c r="E16" i="5"/>
  <c r="G15" i="5"/>
  <c r="E15" i="5"/>
  <c r="G14" i="5"/>
  <c r="E14" i="5"/>
  <c r="G13" i="5"/>
  <c r="E13" i="5"/>
  <c r="G12" i="5"/>
  <c r="E12" i="5"/>
  <c r="G11" i="5"/>
  <c r="E11" i="5"/>
  <c r="H10" i="5"/>
  <c r="G10" i="5"/>
  <c r="F10" i="5"/>
  <c r="E10" i="5"/>
  <c r="H9" i="5"/>
  <c r="G9" i="5"/>
  <c r="F9" i="5"/>
  <c r="E9" i="5"/>
  <c r="H8" i="5"/>
  <c r="G8" i="5"/>
  <c r="F8" i="5"/>
  <c r="E8" i="5"/>
  <c r="H7" i="5"/>
  <c r="G7" i="5"/>
  <c r="F7" i="5"/>
  <c r="E7" i="5"/>
  <c r="H6" i="5"/>
  <c r="G6" i="5"/>
  <c r="F6" i="5"/>
  <c r="E6" i="5"/>
  <c r="H5" i="5"/>
  <c r="G5" i="5"/>
  <c r="F5" i="5"/>
  <c r="E5" i="5"/>
  <c r="H4" i="5"/>
  <c r="G4" i="5"/>
  <c r="F4" i="5"/>
  <c r="E4" i="5"/>
  <c r="H3" i="5"/>
  <c r="G3" i="5"/>
  <c r="F3" i="5"/>
  <c r="E3" i="5"/>
  <c r="I8" i="7"/>
  <c r="I8" i="11"/>
  <c r="I8" i="9" l="1"/>
  <c r="I31" i="9"/>
  <c r="I30" i="9"/>
  <c r="I24" i="9"/>
  <c r="I16" i="9"/>
  <c r="I15" i="9"/>
  <c r="I14" i="9"/>
  <c r="I10" i="9"/>
  <c r="I3" i="9"/>
  <c r="I11" i="9"/>
  <c r="I18" i="9"/>
  <c r="I20" i="9"/>
  <c r="I26" i="9"/>
  <c r="I28" i="9"/>
  <c r="I22" i="9"/>
  <c r="I13" i="9"/>
  <c r="I31" i="12"/>
  <c r="I30" i="12"/>
  <c r="I29" i="12"/>
  <c r="I28" i="12"/>
  <c r="I27" i="12"/>
  <c r="I26" i="12"/>
  <c r="I25" i="12"/>
  <c r="I24" i="12"/>
  <c r="I22" i="12"/>
  <c r="I21" i="12"/>
  <c r="I20" i="12"/>
  <c r="I19" i="12"/>
  <c r="I18" i="12"/>
  <c r="I17" i="12"/>
  <c r="I16" i="12"/>
  <c r="I15" i="12"/>
  <c r="I14" i="12"/>
  <c r="I13" i="12"/>
  <c r="I10" i="12"/>
  <c r="I9" i="12"/>
  <c r="I8" i="12"/>
  <c r="I7" i="12"/>
  <c r="I6" i="12"/>
  <c r="I5" i="12"/>
  <c r="I4" i="12"/>
  <c r="I3" i="12"/>
  <c r="I5" i="9" l="1"/>
  <c r="I9" i="9"/>
  <c r="I4" i="9"/>
  <c r="I17" i="9"/>
  <c r="I19" i="9"/>
  <c r="I21" i="9"/>
  <c r="I23" i="9"/>
  <c r="I25" i="9"/>
  <c r="I27" i="9"/>
  <c r="I29" i="9"/>
  <c r="I12" i="9"/>
  <c r="I7" i="9"/>
  <c r="I6" i="9"/>
  <c r="I12" i="12"/>
  <c r="I11" i="12"/>
  <c r="I29" i="5" l="1"/>
  <c r="I28" i="5"/>
  <c r="I27" i="5"/>
  <c r="I24" i="5"/>
  <c r="I21" i="5"/>
  <c r="I19" i="5"/>
  <c r="I17" i="5"/>
  <c r="I16" i="5"/>
  <c r="I15" i="5"/>
  <c r="I11" i="5"/>
  <c r="I10" i="5"/>
  <c r="I7" i="5"/>
  <c r="I6" i="5"/>
  <c r="I4" i="5"/>
  <c r="I3" i="5"/>
  <c r="I22" i="5"/>
  <c r="I18" i="5"/>
  <c r="I12" i="5"/>
  <c r="I8" i="5"/>
  <c r="I14" i="5"/>
  <c r="I26" i="5"/>
  <c r="I30" i="5"/>
  <c r="I20" i="5" l="1"/>
  <c r="I13" i="5"/>
  <c r="I25" i="5"/>
  <c r="I5" i="5"/>
  <c r="I9" i="5"/>
  <c r="I23" i="5"/>
  <c r="I31" i="5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7" i="11"/>
  <c r="I6" i="11"/>
  <c r="I5" i="11"/>
  <c r="I4" i="11"/>
  <c r="I3" i="11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7" i="7"/>
  <c r="I6" i="7"/>
  <c r="I5" i="7"/>
  <c r="I4" i="7"/>
  <c r="I3" i="7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H24" i="1" l="1"/>
  <c r="F24" i="1"/>
  <c r="D24" i="1"/>
  <c r="E24" i="1"/>
  <c r="G24" i="1"/>
  <c r="C24" i="1" l="1"/>
  <c r="C50" i="1" l="1"/>
  <c r="C62" i="1" l="1"/>
  <c r="C63" i="1" s="1"/>
  <c r="C60" i="1"/>
  <c r="C61" i="1" s="1"/>
  <c r="C58" i="1"/>
  <c r="C59" i="1" s="1"/>
  <c r="C56" i="1"/>
  <c r="C57" i="1" s="1"/>
  <c r="C54" i="1"/>
  <c r="C55" i="1" s="1"/>
  <c r="C52" i="1"/>
  <c r="C53" i="1" s="1"/>
  <c r="C51" i="1"/>
  <c r="C48" i="1"/>
  <c r="C49" i="1" s="1"/>
  <c r="C46" i="1"/>
  <c r="C47" i="1" s="1"/>
  <c r="C44" i="1"/>
  <c r="C45" i="1" s="1"/>
  <c r="C42" i="1"/>
  <c r="C43" i="1" s="1"/>
  <c r="C40" i="1"/>
  <c r="C41" i="1" s="1"/>
  <c r="C38" i="1"/>
  <c r="C39" i="1" s="1"/>
  <c r="C36" i="1"/>
  <c r="C37" i="1" s="1"/>
  <c r="C34" i="1"/>
  <c r="C35" i="1" s="1"/>
  <c r="C32" i="1"/>
  <c r="C33" i="1" s="1"/>
  <c r="C30" i="1"/>
  <c r="C31" i="1" s="1"/>
  <c r="C28" i="1"/>
  <c r="C29" i="1" s="1"/>
  <c r="C26" i="1"/>
  <c r="C27" i="1" s="1"/>
  <c r="C25" i="1"/>
  <c r="C22" i="1"/>
  <c r="C23" i="1" s="1"/>
  <c r="C8" i="1"/>
  <c r="C9" i="1" s="1"/>
  <c r="E62" i="1"/>
  <c r="E63" i="1" s="1"/>
  <c r="E60" i="1"/>
  <c r="E61" i="1" s="1"/>
  <c r="E58" i="1"/>
  <c r="E59" i="1" s="1"/>
  <c r="E56" i="1"/>
  <c r="E57" i="1" s="1"/>
  <c r="E54" i="1"/>
  <c r="E55" i="1" s="1"/>
  <c r="E52" i="1"/>
  <c r="E53" i="1" s="1"/>
  <c r="E46" i="1"/>
  <c r="E47" i="1" s="1"/>
  <c r="E44" i="1"/>
  <c r="E45" i="1" s="1"/>
  <c r="E42" i="1"/>
  <c r="E43" i="1" s="1"/>
  <c r="E40" i="1"/>
  <c r="E41" i="1" s="1"/>
  <c r="E38" i="1"/>
  <c r="E39" i="1" s="1"/>
  <c r="E36" i="1"/>
  <c r="E37" i="1" s="1"/>
  <c r="E34" i="1"/>
  <c r="E35" i="1" s="1"/>
  <c r="E30" i="1"/>
  <c r="E31" i="1" s="1"/>
  <c r="E28" i="1"/>
  <c r="E29" i="1" s="1"/>
  <c r="E26" i="1"/>
  <c r="E27" i="1" s="1"/>
  <c r="E25" i="1"/>
  <c r="E22" i="1"/>
  <c r="E23" i="1" s="1"/>
  <c r="E20" i="1"/>
  <c r="E21" i="1" s="1"/>
  <c r="E16" i="1"/>
  <c r="E17" i="1" s="1"/>
  <c r="E14" i="1"/>
  <c r="E15" i="1" s="1"/>
  <c r="E12" i="1"/>
  <c r="E13" i="1" s="1"/>
  <c r="E10" i="1"/>
  <c r="E11" i="1" s="1"/>
  <c r="E8" i="1"/>
  <c r="E9" i="1" s="1"/>
  <c r="D8" i="1"/>
  <c r="D9" i="1" s="1"/>
  <c r="D10" i="1"/>
  <c r="D11" i="1" s="1"/>
  <c r="D12" i="1"/>
  <c r="D13" i="1" s="1"/>
  <c r="D14" i="1"/>
  <c r="D15" i="1" s="1"/>
  <c r="D16" i="1"/>
  <c r="D17" i="1" s="1"/>
  <c r="D18" i="1"/>
  <c r="D19" i="1" s="1"/>
  <c r="E18" i="1"/>
  <c r="E19" i="1" s="1"/>
  <c r="D25" i="1"/>
  <c r="D28" i="1"/>
  <c r="D29" i="1" s="1"/>
  <c r="D30" i="1"/>
  <c r="D31" i="1" s="1"/>
  <c r="D32" i="1"/>
  <c r="D33" i="1" s="1"/>
  <c r="E32" i="1"/>
  <c r="E33" i="1" s="1"/>
  <c r="D34" i="1"/>
  <c r="D35" i="1" s="1"/>
  <c r="D36" i="1"/>
  <c r="D37" i="1" s="1"/>
  <c r="D38" i="1"/>
  <c r="D39" i="1" s="1"/>
  <c r="D40" i="1"/>
  <c r="D41" i="1" s="1"/>
  <c r="D42" i="1"/>
  <c r="D43" i="1" s="1"/>
  <c r="H42" i="1"/>
  <c r="H43" i="1" s="1"/>
  <c r="D44" i="1"/>
  <c r="D45" i="1" s="1"/>
  <c r="H44" i="1"/>
  <c r="H45" i="1" s="1"/>
  <c r="D46" i="1"/>
  <c r="D47" i="1" s="1"/>
  <c r="H46" i="1"/>
  <c r="H47" i="1" s="1"/>
  <c r="D48" i="1"/>
  <c r="D49" i="1" s="1"/>
  <c r="E48" i="1"/>
  <c r="E49" i="1" s="1"/>
  <c r="D50" i="1"/>
  <c r="D51" i="1" s="1"/>
  <c r="E50" i="1"/>
  <c r="E51" i="1" s="1"/>
  <c r="D52" i="1"/>
  <c r="D53" i="1" s="1"/>
  <c r="D54" i="1"/>
  <c r="D55" i="1" s="1"/>
  <c r="D56" i="1"/>
  <c r="D57" i="1" s="1"/>
  <c r="D58" i="1"/>
  <c r="D59" i="1" s="1"/>
  <c r="D60" i="1"/>
  <c r="D61" i="1" s="1"/>
  <c r="D62" i="1"/>
  <c r="D63" i="1" s="1"/>
  <c r="C20" i="1" l="1"/>
  <c r="C21" i="1" s="1"/>
  <c r="C18" i="1"/>
  <c r="C19" i="1" s="1"/>
  <c r="C16" i="1"/>
  <c r="C17" i="1" s="1"/>
  <c r="C14" i="1"/>
  <c r="C15" i="1" s="1"/>
  <c r="C12" i="1"/>
  <c r="C13" i="1" s="1"/>
  <c r="C10" i="1"/>
  <c r="C11" i="1" s="1"/>
  <c r="F62" i="1"/>
  <c r="F63" i="1" s="1"/>
  <c r="F60" i="1"/>
  <c r="F61" i="1" s="1"/>
  <c r="F58" i="1"/>
  <c r="F59" i="1" s="1"/>
  <c r="F56" i="1"/>
  <c r="F57" i="1" s="1"/>
  <c r="F54" i="1"/>
  <c r="F55" i="1" s="1"/>
  <c r="F52" i="1"/>
  <c r="F53" i="1" s="1"/>
  <c r="F50" i="1"/>
  <c r="F51" i="1" s="1"/>
  <c r="F48" i="1"/>
  <c r="F49" i="1" s="1"/>
  <c r="F46" i="1"/>
  <c r="F47" i="1" s="1"/>
  <c r="F44" i="1"/>
  <c r="F45" i="1" s="1"/>
  <c r="F42" i="1"/>
  <c r="F43" i="1" s="1"/>
  <c r="F40" i="1"/>
  <c r="F41" i="1" s="1"/>
  <c r="F38" i="1"/>
  <c r="F39" i="1" s="1"/>
  <c r="F34" i="1"/>
  <c r="F35" i="1" s="1"/>
  <c r="F32" i="1"/>
  <c r="F33" i="1" s="1"/>
  <c r="F30" i="1"/>
  <c r="F31" i="1" s="1"/>
  <c r="F28" i="1"/>
  <c r="F29" i="1" s="1"/>
  <c r="F26" i="1"/>
  <c r="F27" i="1" s="1"/>
  <c r="F25" i="1"/>
  <c r="F22" i="1"/>
  <c r="F23" i="1" s="1"/>
  <c r="F20" i="1"/>
  <c r="F21" i="1" s="1"/>
  <c r="F18" i="1"/>
  <c r="F19" i="1" s="1"/>
  <c r="F16" i="1"/>
  <c r="F17" i="1" s="1"/>
  <c r="F14" i="1"/>
  <c r="F15" i="1" s="1"/>
  <c r="F12" i="1"/>
  <c r="F13" i="1" s="1"/>
  <c r="F10" i="1"/>
  <c r="F11" i="1" s="1"/>
  <c r="F8" i="1"/>
  <c r="F9" i="1" s="1"/>
  <c r="F36" i="1" l="1"/>
  <c r="F37" i="1" s="1"/>
  <c r="H62" i="1"/>
  <c r="H63" i="1" s="1"/>
  <c r="H60" i="1"/>
  <c r="H61" i="1" s="1"/>
  <c r="H58" i="1"/>
  <c r="H59" i="1" s="1"/>
  <c r="H56" i="1"/>
  <c r="H57" i="1" s="1"/>
  <c r="H54" i="1"/>
  <c r="H55" i="1" s="1"/>
  <c r="H52" i="1"/>
  <c r="H53" i="1" s="1"/>
  <c r="H50" i="1"/>
  <c r="H51" i="1" s="1"/>
  <c r="H48" i="1"/>
  <c r="H49" i="1" s="1"/>
  <c r="H40" i="1"/>
  <c r="H41" i="1" s="1"/>
  <c r="H38" i="1"/>
  <c r="H39" i="1" s="1"/>
  <c r="H36" i="1"/>
  <c r="H37" i="1" s="1"/>
  <c r="H34" i="1"/>
  <c r="H35" i="1" s="1"/>
  <c r="H32" i="1"/>
  <c r="H33" i="1" s="1"/>
  <c r="H30" i="1"/>
  <c r="H31" i="1" s="1"/>
  <c r="H28" i="1"/>
  <c r="H29" i="1" s="1"/>
  <c r="H26" i="1"/>
  <c r="H27" i="1" s="1"/>
  <c r="H25" i="1"/>
  <c r="H22" i="1"/>
  <c r="H23" i="1" s="1"/>
  <c r="H20" i="1"/>
  <c r="H21" i="1" s="1"/>
  <c r="H18" i="1"/>
  <c r="H19" i="1" s="1"/>
  <c r="H16" i="1"/>
  <c r="H17" i="1" s="1"/>
  <c r="H14" i="1"/>
  <c r="H15" i="1" s="1"/>
  <c r="H12" i="1"/>
  <c r="H13" i="1" s="1"/>
  <c r="H10" i="1"/>
  <c r="H11" i="1" s="1"/>
  <c r="H8" i="1"/>
  <c r="H9" i="1" s="1"/>
  <c r="G62" i="1" l="1"/>
  <c r="G63" i="1" s="1"/>
  <c r="G60" i="1"/>
  <c r="G61" i="1" s="1"/>
  <c r="G58" i="1"/>
  <c r="G59" i="1" s="1"/>
  <c r="G56" i="1"/>
  <c r="G57" i="1" s="1"/>
  <c r="G54" i="1"/>
  <c r="G55" i="1" s="1"/>
  <c r="G52" i="1"/>
  <c r="G53" i="1" s="1"/>
  <c r="G50" i="1"/>
  <c r="G51" i="1" s="1"/>
  <c r="G48" i="1"/>
  <c r="G49" i="1" s="1"/>
  <c r="G46" i="1"/>
  <c r="G47" i="1" s="1"/>
  <c r="G44" i="1"/>
  <c r="G45" i="1" s="1"/>
  <c r="G42" i="1"/>
  <c r="G43" i="1" s="1"/>
  <c r="G40" i="1"/>
  <c r="G41" i="1" s="1"/>
  <c r="G38" i="1"/>
  <c r="G39" i="1" s="1"/>
  <c r="G36" i="1"/>
  <c r="G37" i="1" s="1"/>
  <c r="G34" i="1"/>
  <c r="G35" i="1" s="1"/>
  <c r="G32" i="1"/>
  <c r="G33" i="1" s="1"/>
  <c r="G30" i="1"/>
  <c r="G31" i="1" s="1"/>
  <c r="G28" i="1"/>
  <c r="G29" i="1" s="1"/>
  <c r="G26" i="1"/>
  <c r="G27" i="1" s="1"/>
  <c r="G25" i="1"/>
  <c r="G22" i="1"/>
  <c r="G23" i="1" s="1"/>
  <c r="G18" i="1"/>
  <c r="G19" i="1" s="1"/>
  <c r="G16" i="1"/>
  <c r="G17" i="1" s="1"/>
  <c r="G8" i="1"/>
  <c r="G9" i="1" s="1"/>
  <c r="D26" i="1"/>
  <c r="D27" i="1" s="1"/>
  <c r="D22" i="1"/>
  <c r="D23" i="1" s="1"/>
  <c r="D20" i="1"/>
  <c r="D21" i="1" s="1"/>
  <c r="G20" i="1" l="1"/>
  <c r="G21" i="1" s="1"/>
  <c r="G14" i="1"/>
  <c r="G15" i="1" s="1"/>
  <c r="G12" i="1"/>
  <c r="G13" i="1" s="1"/>
  <c r="G10" i="1"/>
  <c r="G11" i="1" s="1"/>
  <c r="L13" i="12"/>
  <c r="L28" i="12"/>
  <c r="M28" i="12"/>
  <c r="L29" i="12"/>
  <c r="M29" i="12"/>
  <c r="L30" i="12"/>
  <c r="M30" i="12"/>
  <c r="L31" i="12"/>
  <c r="M31" i="12"/>
  <c r="L28" i="9"/>
  <c r="M28" i="9"/>
  <c r="L29" i="9"/>
  <c r="M29" i="9"/>
  <c r="L30" i="9"/>
  <c r="M30" i="9"/>
  <c r="L31" i="9"/>
  <c r="M31" i="9"/>
  <c r="L28" i="11"/>
  <c r="M28" i="11"/>
  <c r="L29" i="11"/>
  <c r="M29" i="11"/>
  <c r="L30" i="11"/>
  <c r="M30" i="11"/>
  <c r="L31" i="11"/>
  <c r="M31" i="11"/>
  <c r="L28" i="7"/>
  <c r="M28" i="7"/>
  <c r="L29" i="7"/>
  <c r="M29" i="7"/>
  <c r="L30" i="7"/>
  <c r="M30" i="7"/>
  <c r="L31" i="7"/>
  <c r="M31" i="7"/>
  <c r="L28" i="6"/>
  <c r="M28" i="6"/>
  <c r="L29" i="6"/>
  <c r="M29" i="6"/>
  <c r="L30" i="6"/>
  <c r="M30" i="6"/>
  <c r="L31" i="6"/>
  <c r="M31" i="6"/>
  <c r="L28" i="5"/>
  <c r="M28" i="5"/>
  <c r="L29" i="5"/>
  <c r="M29" i="5"/>
  <c r="L30" i="5"/>
  <c r="M30" i="5"/>
  <c r="L31" i="5"/>
  <c r="M31" i="5"/>
  <c r="M10" i="5"/>
  <c r="E6" i="1"/>
  <c r="E7" i="1" s="1"/>
  <c r="M26" i="5"/>
  <c r="L25" i="5"/>
  <c r="M24" i="5"/>
  <c r="M23" i="5"/>
  <c r="L22" i="5"/>
  <c r="L21" i="5"/>
  <c r="L18" i="5"/>
  <c r="L17" i="5"/>
  <c r="M13" i="5"/>
  <c r="M11" i="5"/>
  <c r="L6" i="5"/>
  <c r="M12" i="5"/>
  <c r="L11" i="5"/>
  <c r="L11" i="9"/>
  <c r="L12" i="11"/>
  <c r="M12" i="7"/>
  <c r="L27" i="5"/>
  <c r="L26" i="5"/>
  <c r="L8" i="5"/>
  <c r="L7" i="5"/>
  <c r="M4" i="5"/>
  <c r="L3" i="5"/>
  <c r="L22" i="7"/>
  <c r="L18" i="7"/>
  <c r="L14" i="7"/>
  <c r="L14" i="5"/>
  <c r="C6" i="1"/>
  <c r="C7" i="1" s="1"/>
  <c r="M15" i="5"/>
  <c r="L15" i="5"/>
  <c r="L10" i="5"/>
  <c r="M24" i="12"/>
  <c r="H6" i="1"/>
  <c r="H7" i="1" s="1"/>
  <c r="L20" i="5"/>
  <c r="M3" i="5"/>
  <c r="F6" i="1"/>
  <c r="F7" i="1" s="1"/>
  <c r="D6" i="1"/>
  <c r="D7" i="1" s="1"/>
  <c r="G6" i="1"/>
  <c r="G7" i="1" s="1"/>
  <c r="M3" i="9"/>
  <c r="M25" i="12"/>
  <c r="M26" i="12"/>
  <c r="M27" i="12"/>
  <c r="M4" i="12"/>
  <c r="M5" i="12"/>
  <c r="M6" i="12"/>
  <c r="M7" i="12"/>
  <c r="M8" i="12"/>
  <c r="M9" i="12"/>
  <c r="M10" i="12"/>
  <c r="M13" i="12"/>
  <c r="M14" i="12"/>
  <c r="M15" i="12"/>
  <c r="M16" i="12"/>
  <c r="M17" i="12"/>
  <c r="M18" i="12"/>
  <c r="M19" i="12"/>
  <c r="M20" i="12"/>
  <c r="M21" i="12"/>
  <c r="M22" i="12"/>
  <c r="M3" i="12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3" i="11"/>
  <c r="M4" i="11"/>
  <c r="M5" i="11"/>
  <c r="M6" i="11"/>
  <c r="M7" i="11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9" i="9"/>
  <c r="M4" i="9"/>
  <c r="M4" i="7"/>
  <c r="M5" i="7"/>
  <c r="M6" i="7"/>
  <c r="M7" i="7"/>
  <c r="M8" i="7"/>
  <c r="M9" i="7"/>
  <c r="M10" i="7"/>
  <c r="M11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3" i="7"/>
  <c r="M8" i="11"/>
  <c r="M9" i="11"/>
  <c r="M10" i="11"/>
  <c r="M3" i="6"/>
  <c r="M8" i="9"/>
  <c r="L4" i="12"/>
  <c r="L5" i="12"/>
  <c r="L6" i="12"/>
  <c r="L7" i="12"/>
  <c r="L8" i="12"/>
  <c r="L9" i="12"/>
  <c r="L10" i="12"/>
  <c r="L11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3" i="12"/>
  <c r="L4" i="11"/>
  <c r="L5" i="11"/>
  <c r="L6" i="11"/>
  <c r="L7" i="11"/>
  <c r="L8" i="11"/>
  <c r="L9" i="11"/>
  <c r="L10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3" i="11"/>
  <c r="L4" i="9"/>
  <c r="L8" i="9"/>
  <c r="L9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3" i="9"/>
  <c r="L4" i="7"/>
  <c r="L5" i="7"/>
  <c r="L6" i="7"/>
  <c r="L7" i="7"/>
  <c r="L8" i="7"/>
  <c r="L9" i="7"/>
  <c r="L10" i="7"/>
  <c r="L11" i="7"/>
  <c r="L13" i="7"/>
  <c r="L15" i="7"/>
  <c r="L17" i="7"/>
  <c r="L19" i="7"/>
  <c r="L21" i="7"/>
  <c r="L23" i="7"/>
  <c r="L24" i="7"/>
  <c r="L26" i="7"/>
  <c r="L3" i="7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11" i="6"/>
  <c r="L3" i="6"/>
  <c r="L4" i="6"/>
  <c r="L5" i="6"/>
  <c r="L6" i="6"/>
  <c r="L7" i="6"/>
  <c r="L8" i="6"/>
  <c r="L9" i="6"/>
  <c r="L10" i="6"/>
  <c r="L16" i="5"/>
  <c r="L23" i="5"/>
  <c r="M23" i="12"/>
  <c r="M7" i="5"/>
  <c r="M21" i="5"/>
  <c r="L27" i="7"/>
  <c r="L20" i="7"/>
  <c r="L16" i="7"/>
  <c r="L25" i="7"/>
  <c r="M8" i="5"/>
  <c r="M20" i="5"/>
  <c r="L4" i="5"/>
  <c r="M16" i="5"/>
  <c r="M27" i="5"/>
  <c r="L19" i="5"/>
  <c r="M11" i="12"/>
  <c r="L12" i="5"/>
  <c r="L12" i="12"/>
  <c r="M12" i="12"/>
  <c r="M11" i="9"/>
  <c r="L12" i="9"/>
  <c r="M12" i="9"/>
  <c r="M11" i="11"/>
  <c r="L11" i="11"/>
  <c r="M12" i="11"/>
  <c r="L12" i="7"/>
  <c r="M5" i="5"/>
  <c r="M17" i="5"/>
  <c r="L24" i="5"/>
  <c r="L13" i="5"/>
  <c r="M14" i="5"/>
  <c r="M25" i="5"/>
  <c r="L5" i="5"/>
  <c r="M9" i="5"/>
  <c r="M18" i="5"/>
  <c r="M22" i="5"/>
  <c r="M19" i="5"/>
  <c r="L9" i="5"/>
  <c r="M6" i="5"/>
  <c r="L10" i="9" l="1"/>
  <c r="L7" i="9"/>
  <c r="M6" i="9"/>
  <c r="L6" i="9"/>
  <c r="M7" i="9"/>
  <c r="M10" i="9"/>
  <c r="M5" i="9"/>
  <c r="L5" i="9"/>
</calcChain>
</file>

<file path=xl/sharedStrings.xml><?xml version="1.0" encoding="utf-8"?>
<sst xmlns="http://schemas.openxmlformats.org/spreadsheetml/2006/main" count="622" uniqueCount="77">
  <si>
    <t>Les principales villes</t>
  </si>
  <si>
    <t>Cotonou</t>
  </si>
  <si>
    <t>Porto-Novo</t>
  </si>
  <si>
    <t>Lokossa</t>
  </si>
  <si>
    <t>Bohicon</t>
  </si>
  <si>
    <t>Parakou</t>
  </si>
  <si>
    <t>Natitingou</t>
  </si>
  <si>
    <t>Maïs séchés en grains vendu au détail (1KG)</t>
  </si>
  <si>
    <t>Prix</t>
  </si>
  <si>
    <t>Variation(*)</t>
  </si>
  <si>
    <t>Riz en grains longs vendu au détail(1KG)</t>
  </si>
  <si>
    <t>Sorgho  (1KG)</t>
  </si>
  <si>
    <t>Mil  (1KG)</t>
  </si>
  <si>
    <t>Gari 2ème qualité (1 KG)</t>
  </si>
  <si>
    <t>Haricot blanc(1 KG)</t>
  </si>
  <si>
    <t>Ignames(1 KG)</t>
  </si>
  <si>
    <t>Tomate fraiche(1 KG)</t>
  </si>
  <si>
    <t>Piment frais  au kg (1 KG)</t>
  </si>
  <si>
    <t>Oignon frais rond(1 KG)</t>
  </si>
  <si>
    <t>Huile d'arachide artisanale (1 L)</t>
  </si>
  <si>
    <t>Huile de Palme non raffiné (1 L)</t>
  </si>
  <si>
    <t>Pétrole lampant vendu en vrac (1 L)</t>
  </si>
  <si>
    <t>Essence Kpayo (1 L)</t>
  </si>
  <si>
    <t>Gaz domestique (6Kg)</t>
  </si>
  <si>
    <t>Gaz domestique (12 KG)</t>
  </si>
  <si>
    <t>Viande de bœuf sans os (1 KG)</t>
  </si>
  <si>
    <t>Viande de mouton (1 KG)</t>
  </si>
  <si>
    <t>Farine de blé (1 KG)</t>
  </si>
  <si>
    <t>Ciment NOCIBE (1tonne)</t>
  </si>
  <si>
    <t>Ciment SCB Lafarge (1tonne)</t>
  </si>
  <si>
    <t>Fer à béton (barre de 8) (1tonne)</t>
  </si>
  <si>
    <t>Fer à béton (barre de 10) (1tonne)</t>
  </si>
  <si>
    <t>Produits, prix moyens et variations</t>
  </si>
  <si>
    <t>Produits</t>
  </si>
  <si>
    <t>Unité</t>
  </si>
  <si>
    <t>Prix 1</t>
  </si>
  <si>
    <t>Qtité1</t>
  </si>
  <si>
    <t>Prix 2</t>
  </si>
  <si>
    <t>Qtité2</t>
  </si>
  <si>
    <t>Prix 3</t>
  </si>
  <si>
    <t>Qtité3</t>
  </si>
  <si>
    <t>Prix moyens</t>
  </si>
  <si>
    <t>Riz en grains longs vendu au détail (1KG)</t>
  </si>
  <si>
    <t>Haricot blanc (1 KG)</t>
  </si>
  <si>
    <t>Ignames (1 KG)</t>
  </si>
  <si>
    <t>Tomate fraiche (1 KG)</t>
  </si>
  <si>
    <t>Oignon frais rond (1 KG)</t>
  </si>
  <si>
    <t>Gaz domestique (6 KG)</t>
  </si>
  <si>
    <t>chinchard congelé  (Silvi) (1 KG)</t>
  </si>
  <si>
    <t>Ville: Bohicon</t>
  </si>
  <si>
    <t>Ville : Lokossa</t>
  </si>
  <si>
    <t>Ville: Natitingou</t>
  </si>
  <si>
    <t>Ville: Parakou</t>
  </si>
  <si>
    <t>Chinchard congelé  (Silvi) (1 KG)</t>
  </si>
  <si>
    <t>* Les variations sont en pourcentage (%) et relatives à la semaine précédente.</t>
  </si>
  <si>
    <t>Source : DSS/INSAE</t>
  </si>
  <si>
    <t>Ville: Cotonou</t>
  </si>
  <si>
    <t>Ville: Porto-Novo</t>
  </si>
  <si>
    <t>Maïs séchés en grains vendus au détail (1KG)</t>
  </si>
  <si>
    <t>Huile de Palme non raffinée (1 L)</t>
  </si>
  <si>
    <t>Gaz domestique (12,5 KG)</t>
  </si>
  <si>
    <t>Evolution par rapport 
à la semaine antérieure</t>
  </si>
  <si>
    <t>%</t>
  </si>
  <si>
    <t>Prix semaine 
antérieure</t>
  </si>
  <si>
    <t>Sucre raffiné en poudre (1 KG)</t>
  </si>
  <si>
    <t>Riz importé ''GINO'' (5 KG)</t>
  </si>
  <si>
    <t>Lait concentré ''JAGO'' (1KG)</t>
  </si>
  <si>
    <t>Lait concentré ''Cèbon'' (1 KG)</t>
  </si>
  <si>
    <t>Spaghetti ''Matanti'' (1 KG)</t>
  </si>
  <si>
    <t>Lait concentré ''JAGO'' (1 KG)</t>
  </si>
  <si>
    <t>G</t>
  </si>
  <si>
    <t>L</t>
  </si>
  <si>
    <t>U</t>
  </si>
  <si>
    <t>Kg</t>
  </si>
  <si>
    <t>T</t>
  </si>
  <si>
    <t>Prix moyens de la semaine du 07 au 13 Septembre  2020 dans certaines principales villes</t>
  </si>
  <si>
    <t>Prix moyens de la semaine du 31 août au 06 septembre 2020 dans certaines principales villes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</si>
</sst>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_-* #,##0\ _€_-;\-* #,##0\ _€_-;_-* &quot;-&quot;??\ _€_-;_-@_-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Montserrat Light"/>
      <family val="3"/>
    </font>
    <font>
      <sz val="10"/>
      <name val="Montserrat Light"/>
      <family val="3"/>
    </font>
    <font>
      <b/>
      <i/>
      <sz val="10"/>
      <name val="Montserrat Light"/>
      <family val="3"/>
    </font>
    <font>
      <sz val="13"/>
      <name val="Montserrat Light"/>
      <family val="3"/>
    </font>
    <font>
      <sz val="11"/>
      <color theme="1"/>
      <name val="Calibri"/>
      <family val="2"/>
      <scheme val="minor"/>
    </font>
    <font>
      <sz val="10"/>
      <color theme="1"/>
      <name val="Montserrat Light"/>
      <family val="3"/>
    </font>
    <font>
      <b/>
      <sz val="10"/>
      <color rgb="FF000000"/>
      <name val="Montserrat Light"/>
      <family val="3"/>
    </font>
    <font>
      <sz val="10"/>
      <color rgb="FF000000"/>
      <name val="Montserrat Light"/>
      <family val="3"/>
    </font>
    <font>
      <u/>
      <sz val="10"/>
      <color rgb="FF000000"/>
      <name val="Montserrat Light"/>
      <family val="3"/>
    </font>
    <font>
      <b/>
      <i/>
      <sz val="10"/>
      <color theme="1"/>
      <name val="Montserrat Light"/>
      <family val="3"/>
    </font>
    <font>
      <sz val="13"/>
      <color rgb="FF000000"/>
      <name val="Montserrat Light"/>
      <family val="3"/>
    </font>
    <font>
      <b/>
      <sz val="10"/>
      <color theme="1"/>
      <name val="Montserrat Light"/>
      <family val="3"/>
    </font>
    <font>
      <sz val="13"/>
      <color theme="1"/>
      <name val="Montserrat Light"/>
      <family val="3"/>
    </font>
    <font>
      <sz val="13"/>
      <color theme="5" tint="0.59999389629810485"/>
      <name val="Montserrat Light"/>
      <family val="3"/>
    </font>
    <font>
      <sz val="13"/>
      <color rgb="FFFF0000"/>
      <name val="Montserrat Light"/>
      <family val="3"/>
    </font>
    <font>
      <sz val="12"/>
      <color rgb="FF000000"/>
      <name val="Times New Roman"/>
      <family val="1"/>
    </font>
    <font>
      <sz val="12"/>
      <color theme="5" tint="0.59999389629810485"/>
      <name val="Times New Roman"/>
      <family val="1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C0504D"/>
      </left>
      <right style="medium">
        <color rgb="FF000000"/>
      </right>
      <top style="double">
        <color rgb="FFC0504D"/>
      </top>
      <bottom style="medium">
        <color rgb="FF000000"/>
      </bottom>
      <diagonal/>
    </border>
    <border>
      <left/>
      <right style="medium">
        <color rgb="FF000000"/>
      </right>
      <top style="double">
        <color rgb="FFC0504D"/>
      </top>
      <bottom style="medium">
        <color rgb="FF000000"/>
      </bottom>
      <diagonal/>
    </border>
    <border>
      <left/>
      <right/>
      <top style="double">
        <color rgb="FFC0504D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uble">
        <color rgb="FFC0504D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double">
        <color rgb="FFC0504D"/>
      </bottom>
      <diagonal/>
    </border>
    <border>
      <left/>
      <right/>
      <top/>
      <bottom style="double">
        <color rgb="FFC0504D"/>
      </bottom>
      <diagonal/>
    </border>
    <border>
      <left/>
      <right style="medium">
        <color rgb="FF000000"/>
      </right>
      <top/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>
      <alignment vertical="center"/>
    </xf>
    <xf numFmtId="9" fontId="6" fillId="0" borderId="0" applyFont="0" applyFill="0" applyBorder="0" applyAlignment="0" applyProtection="0"/>
  </cellStyleXfs>
  <cellXfs count="89">
    <xf numFmtId="0" fontId="0" fillId="0" borderId="0" xfId="0"/>
    <xf numFmtId="0" fontId="7" fillId="0" borderId="0" xfId="0" applyFont="1"/>
    <xf numFmtId="0" fontId="8" fillId="2" borderId="1" xfId="0" applyFont="1" applyFill="1" applyBorder="1" applyAlignment="1"/>
    <xf numFmtId="0" fontId="9" fillId="3" borderId="1" xfId="0" applyFont="1" applyFill="1" applyBorder="1" applyAlignment="1">
      <alignment vertical="center" wrapText="1"/>
    </xf>
    <xf numFmtId="0" fontId="9" fillId="0" borderId="1" xfId="0" applyFont="1" applyBorder="1"/>
    <xf numFmtId="165" fontId="9" fillId="0" borderId="1" xfId="1" applyNumberFormat="1" applyFont="1" applyBorder="1" applyAlignment="1">
      <alignment horizontal="center"/>
    </xf>
    <xf numFmtId="0" fontId="9" fillId="4" borderId="1" xfId="0" applyFont="1" applyFill="1" applyBorder="1"/>
    <xf numFmtId="164" fontId="9" fillId="4" borderId="1" xfId="0" applyNumberFormat="1" applyFont="1" applyFill="1" applyBorder="1" applyAlignment="1">
      <alignment horizontal="center"/>
    </xf>
    <xf numFmtId="0" fontId="7" fillId="0" borderId="0" xfId="0" applyFont="1" applyBorder="1"/>
    <xf numFmtId="0" fontId="10" fillId="0" borderId="0" xfId="0" applyFont="1"/>
    <xf numFmtId="1" fontId="7" fillId="0" borderId="0" xfId="0" applyNumberFormat="1" applyFont="1"/>
    <xf numFmtId="0" fontId="2" fillId="0" borderId="0" xfId="0" applyFont="1"/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1" fontId="8" fillId="4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Border="1"/>
    <xf numFmtId="0" fontId="3" fillId="0" borderId="0" xfId="0" applyFont="1"/>
    <xf numFmtId="1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9" fontId="3" fillId="0" borderId="0" xfId="4" applyFont="1" applyAlignment="1">
      <alignment horizontal="center"/>
    </xf>
    <xf numFmtId="1" fontId="7" fillId="0" borderId="3" xfId="0" applyNumberFormat="1" applyFont="1" applyBorder="1"/>
    <xf numFmtId="1" fontId="7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9" fontId="7" fillId="0" borderId="0" xfId="4" applyFont="1" applyAlignment="1">
      <alignment horizontal="center"/>
    </xf>
    <xf numFmtId="0" fontId="7" fillId="0" borderId="0" xfId="0" applyFont="1" applyAlignment="1">
      <alignment horizontal="center"/>
    </xf>
    <xf numFmtId="1" fontId="3" fillId="0" borderId="0" xfId="0" applyNumberFormat="1" applyFont="1"/>
    <xf numFmtId="0" fontId="3" fillId="0" borderId="1" xfId="0" applyFont="1" applyBorder="1"/>
    <xf numFmtId="165" fontId="3" fillId="0" borderId="1" xfId="1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/>
    <xf numFmtId="0" fontId="7" fillId="0" borderId="0" xfId="0" applyFont="1"/>
    <xf numFmtId="0" fontId="9" fillId="0" borderId="1" xfId="0" applyFont="1" applyBorder="1"/>
    <xf numFmtId="0" fontId="7" fillId="0" borderId="0" xfId="0" applyFont="1"/>
    <xf numFmtId="0" fontId="12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1" fontId="14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7" fillId="0" borderId="0" xfId="0" applyFont="1" applyFill="1"/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166" fontId="3" fillId="0" borderId="0" xfId="4" applyNumberFormat="1" applyFont="1" applyAlignment="1">
      <alignment horizontal="center"/>
    </xf>
    <xf numFmtId="166" fontId="7" fillId="0" borderId="0" xfId="4" applyNumberFormat="1" applyFont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9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/>
    <xf numFmtId="0" fontId="7" fillId="0" borderId="0" xfId="0" applyFont="1" applyBorder="1" applyAlignment="1"/>
    <xf numFmtId="0" fontId="7" fillId="0" borderId="0" xfId="0" applyFont="1" applyAlignment="1"/>
    <xf numFmtId="0" fontId="8" fillId="0" borderId="0" xfId="0" applyFont="1" applyAlignment="1"/>
    <xf numFmtId="0" fontId="10" fillId="0" borderId="0" xfId="0" applyFont="1" applyAlignment="1"/>
    <xf numFmtId="0" fontId="13" fillId="0" borderId="0" xfId="0" applyFont="1" applyAlignment="1"/>
    <xf numFmtId="0" fontId="18" fillId="7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165" fontId="7" fillId="0" borderId="0" xfId="0" applyNumberFormat="1" applyFont="1"/>
    <xf numFmtId="0" fontId="14" fillId="0" borderId="7" xfId="0" applyFont="1" applyBorder="1" applyAlignment="1">
      <alignment horizontal="center" vertical="center" wrapText="1"/>
    </xf>
    <xf numFmtId="0" fontId="13" fillId="0" borderId="0" xfId="0" applyFont="1"/>
    <xf numFmtId="0" fontId="17" fillId="0" borderId="12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/>
    <xf numFmtId="0" fontId="9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" xfId="0" applyFont="1" applyBorder="1" applyAlignment="1">
      <alignment wrapText="1"/>
    </xf>
    <xf numFmtId="0" fontId="13" fillId="0" borderId="0" xfId="0" applyFont="1"/>
    <xf numFmtId="0" fontId="8" fillId="0" borderId="0" xfId="0" applyFont="1"/>
    <xf numFmtId="0" fontId="10" fillId="0" borderId="0" xfId="0" applyFont="1"/>
    <xf numFmtId="0" fontId="9" fillId="0" borderId="1" xfId="0" applyFont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5">
    <cellStyle name="Milliers" xfId="1" builtinId="3"/>
    <cellStyle name="Milliers 2" xfId="2"/>
    <cellStyle name="Normal" xfId="0" builtinId="0"/>
    <cellStyle name="Normal 2" xfId="3"/>
    <cellStyle name="Pourcentag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opLeftCell="A12" workbookViewId="0">
      <selection activeCell="C6" sqref="C6:H63"/>
    </sheetView>
  </sheetViews>
  <sheetFormatPr baseColWidth="10" defaultRowHeight="18" x14ac:dyDescent="0.4"/>
  <cols>
    <col min="1" max="1" width="49.28515625" style="1" customWidth="1"/>
    <col min="2" max="2" width="13" style="1" bestFit="1" customWidth="1"/>
    <col min="3" max="3" width="15.5703125" style="1" customWidth="1"/>
    <col min="4" max="4" width="13" style="1" bestFit="1" customWidth="1"/>
    <col min="5" max="5" width="13.7109375" style="1" customWidth="1"/>
    <col min="6" max="6" width="12.7109375" style="1" bestFit="1" customWidth="1"/>
    <col min="7" max="7" width="13.28515625" style="1" customWidth="1"/>
    <col min="8" max="8" width="13.42578125" style="1" customWidth="1"/>
    <col min="9" max="16384" width="11.42578125" style="1"/>
  </cols>
  <sheetData>
    <row r="1" spans="1:10" x14ac:dyDescent="0.4">
      <c r="A1" s="74" t="s">
        <v>76</v>
      </c>
    </row>
    <row r="2" spans="1:10" ht="3" customHeight="1" x14ac:dyDescent="0.4"/>
    <row r="3" spans="1:10" ht="7.5" customHeight="1" thickBot="1" x14ac:dyDescent="0.45"/>
    <row r="4" spans="1:10" ht="18.75" customHeight="1" thickBot="1" x14ac:dyDescent="0.45">
      <c r="A4" s="85" t="s">
        <v>32</v>
      </c>
      <c r="B4" s="85"/>
      <c r="C4" s="86" t="s">
        <v>0</v>
      </c>
      <c r="D4" s="86"/>
      <c r="E4" s="86"/>
      <c r="F4" s="86"/>
      <c r="G4" s="86"/>
      <c r="H4" s="86"/>
    </row>
    <row r="5" spans="1:10" ht="18.75" thickBot="1" x14ac:dyDescent="0.45">
      <c r="A5" s="85"/>
      <c r="B5" s="85"/>
      <c r="C5" s="3" t="s">
        <v>1</v>
      </c>
      <c r="D5" s="3" t="s">
        <v>2</v>
      </c>
      <c r="E5" s="3" t="s">
        <v>5</v>
      </c>
      <c r="F5" s="3" t="s">
        <v>6</v>
      </c>
      <c r="G5" s="3" t="s">
        <v>4</v>
      </c>
      <c r="H5" s="3" t="s">
        <v>3</v>
      </c>
    </row>
    <row r="6" spans="1:10" ht="18.75" thickBot="1" x14ac:dyDescent="0.45">
      <c r="A6" s="84" t="s">
        <v>7</v>
      </c>
      <c r="B6" s="4" t="s">
        <v>8</v>
      </c>
      <c r="C6" s="5">
        <v>241.18374490842871</v>
      </c>
      <c r="D6" s="5">
        <v>222.54073892611893</v>
      </c>
      <c r="E6" s="5">
        <v>248.85210786646749</v>
      </c>
      <c r="F6" s="5">
        <v>216.37492064778425</v>
      </c>
      <c r="G6" s="5">
        <v>212.76595744680853</v>
      </c>
      <c r="H6" s="5">
        <v>228.12736145961625</v>
      </c>
      <c r="J6" s="10"/>
    </row>
    <row r="7" spans="1:10" ht="18.75" thickBot="1" x14ac:dyDescent="0.45">
      <c r="A7" s="84"/>
      <c r="B7" s="6" t="s">
        <v>9</v>
      </c>
      <c r="C7" s="7">
        <v>-2.42914979757085</v>
      </c>
      <c r="D7" s="7">
        <v>0.45045045045045046</v>
      </c>
      <c r="E7" s="7">
        <v>-4.9618320610687023</v>
      </c>
      <c r="F7" s="7">
        <v>0.93457943925233633</v>
      </c>
      <c r="G7" s="7">
        <v>-0.93023255813953487</v>
      </c>
      <c r="H7" s="7">
        <v>0.88495575221238942</v>
      </c>
    </row>
    <row r="8" spans="1:10" ht="18.75" thickBot="1" x14ac:dyDescent="0.45">
      <c r="A8" s="84" t="s">
        <v>10</v>
      </c>
      <c r="B8" s="4" t="s">
        <v>8</v>
      </c>
      <c r="C8" s="5">
        <v>496.03174603174602</v>
      </c>
      <c r="D8" s="5">
        <v>497.03989172320126</v>
      </c>
      <c r="E8" s="5">
        <v>501.44064870513211</v>
      </c>
      <c r="F8" s="5">
        <v>512.65436037521306</v>
      </c>
      <c r="G8" s="5">
        <v>510.20408163265307</v>
      </c>
      <c r="H8" s="5">
        <v>455.69044979964565</v>
      </c>
    </row>
    <row r="9" spans="1:10" ht="18.75" thickBot="1" x14ac:dyDescent="0.45">
      <c r="A9" s="84"/>
      <c r="B9" s="6" t="s">
        <v>9</v>
      </c>
      <c r="C9" s="7">
        <v>1.2244897959183674</v>
      </c>
      <c r="D9" s="7">
        <v>0</v>
      </c>
      <c r="E9" s="7">
        <v>0.2</v>
      </c>
      <c r="F9" s="7">
        <v>-0.38834951456310679</v>
      </c>
      <c r="G9" s="7">
        <v>3.0303030303030303</v>
      </c>
      <c r="H9" s="7">
        <v>-3.79746835443038</v>
      </c>
    </row>
    <row r="10" spans="1:10" ht="18.75" thickBot="1" x14ac:dyDescent="0.45">
      <c r="A10" s="84" t="s">
        <v>11</v>
      </c>
      <c r="B10" s="4" t="s">
        <v>8</v>
      </c>
      <c r="C10" s="5">
        <v>383.87715930902112</v>
      </c>
      <c r="D10" s="5">
        <v>347.60335509517523</v>
      </c>
      <c r="E10" s="5">
        <v>368.02590291135681</v>
      </c>
      <c r="F10" s="5">
        <v>220.5216423523708</v>
      </c>
      <c r="G10" s="5">
        <v>381.26361655773417</v>
      </c>
      <c r="H10" s="5">
        <v>488.24298107961221</v>
      </c>
    </row>
    <row r="11" spans="1:10" ht="18.75" thickBot="1" x14ac:dyDescent="0.45">
      <c r="A11" s="84"/>
      <c r="B11" s="6" t="s">
        <v>9</v>
      </c>
      <c r="C11" s="7">
        <v>1.8567639257294428</v>
      </c>
      <c r="D11" s="7">
        <v>0.28818443804034583</v>
      </c>
      <c r="E11" s="7">
        <v>0.27247956403269752</v>
      </c>
      <c r="F11" s="7">
        <v>0.45454545454545453</v>
      </c>
      <c r="G11" s="7">
        <v>1.6</v>
      </c>
      <c r="H11" s="7">
        <v>2.736842105263158</v>
      </c>
    </row>
    <row r="12" spans="1:10" ht="18.75" thickBot="1" x14ac:dyDescent="0.45">
      <c r="A12" s="84" t="s">
        <v>12</v>
      </c>
      <c r="B12" s="4" t="s">
        <v>8</v>
      </c>
      <c r="C12" s="5">
        <v>431.49946062567432</v>
      </c>
      <c r="D12" s="5">
        <v>366.11917292417507</v>
      </c>
      <c r="E12" s="5">
        <v>384.6075708180324</v>
      </c>
      <c r="F12" s="5">
        <v>240.07056798434215</v>
      </c>
      <c r="G12" s="5">
        <v>448.14340588988472</v>
      </c>
      <c r="H12" s="5">
        <v>500.28136930121747</v>
      </c>
    </row>
    <row r="13" spans="1:10" ht="18.75" thickBot="1" x14ac:dyDescent="0.45">
      <c r="A13" s="84"/>
      <c r="B13" s="6" t="s">
        <v>9</v>
      </c>
      <c r="C13" s="7">
        <v>0.7009345794392523</v>
      </c>
      <c r="D13" s="7">
        <v>0</v>
      </c>
      <c r="E13" s="7">
        <v>-0.2590673575129534</v>
      </c>
      <c r="F13" s="7">
        <v>0.84033613445378152</v>
      </c>
      <c r="G13" s="7">
        <v>0.44843049327354262</v>
      </c>
      <c r="H13" s="7">
        <v>1.6260162601626018</v>
      </c>
    </row>
    <row r="14" spans="1:10" ht="18.75" thickBot="1" x14ac:dyDescent="0.45">
      <c r="A14" s="84" t="s">
        <v>13</v>
      </c>
      <c r="B14" s="4" t="s">
        <v>8</v>
      </c>
      <c r="C14" s="5">
        <v>446.4285714285715</v>
      </c>
      <c r="D14" s="5">
        <v>371.44124945978018</v>
      </c>
      <c r="E14" s="5">
        <v>323.88405812454249</v>
      </c>
      <c r="F14" s="5">
        <v>390.84907373563561</v>
      </c>
      <c r="G14" s="5">
        <v>402.68456375838929</v>
      </c>
      <c r="H14" s="5">
        <v>383.55504129433081</v>
      </c>
    </row>
    <row r="15" spans="1:10" ht="18.75" thickBot="1" x14ac:dyDescent="0.45">
      <c r="A15" s="84"/>
      <c r="B15" s="6" t="s">
        <v>9</v>
      </c>
      <c r="C15" s="7">
        <v>0.90497737556561098</v>
      </c>
      <c r="D15" s="7">
        <v>0</v>
      </c>
      <c r="E15" s="7">
        <v>-2.9940119760479043</v>
      </c>
      <c r="F15" s="7">
        <v>0.51413881748071977</v>
      </c>
      <c r="G15" s="7">
        <v>6.3324538258575203</v>
      </c>
      <c r="H15" s="7">
        <v>-1.5384615384615385</v>
      </c>
      <c r="J15" s="72"/>
    </row>
    <row r="16" spans="1:10" s="33" customFormat="1" ht="18.75" thickBot="1" x14ac:dyDescent="0.45">
      <c r="A16" s="84" t="s">
        <v>64</v>
      </c>
      <c r="B16" s="32" t="s">
        <v>8</v>
      </c>
      <c r="C16" s="5">
        <v>451.26353790613717</v>
      </c>
      <c r="D16" s="5">
        <v>496.36404652016523</v>
      </c>
      <c r="E16" s="5">
        <v>500</v>
      </c>
      <c r="F16" s="5">
        <v>500</v>
      </c>
      <c r="G16" s="5">
        <v>500</v>
      </c>
      <c r="H16" s="5">
        <v>507.04706916785887</v>
      </c>
    </row>
    <row r="17" spans="1:8" s="33" customFormat="1" ht="18.75" thickBot="1" x14ac:dyDescent="0.45">
      <c r="A17" s="84"/>
      <c r="B17" s="6" t="s">
        <v>9</v>
      </c>
      <c r="C17" s="7">
        <v>1.348314606741573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</row>
    <row r="18" spans="1:8" ht="18.75" thickBot="1" x14ac:dyDescent="0.45">
      <c r="A18" s="84" t="s">
        <v>14</v>
      </c>
      <c r="B18" s="4" t="s">
        <v>8</v>
      </c>
      <c r="C18" s="5">
        <v>684.26197458455511</v>
      </c>
      <c r="D18" s="5">
        <v>614.5640650361803</v>
      </c>
      <c r="E18" s="5">
        <v>615.83694610211012</v>
      </c>
      <c r="F18" s="5">
        <v>597.54396658819303</v>
      </c>
      <c r="G18" s="5">
        <v>461.89376443418013</v>
      </c>
      <c r="H18" s="5">
        <v>591.01361225108042</v>
      </c>
    </row>
    <row r="19" spans="1:8" ht="18.75" thickBot="1" x14ac:dyDescent="0.45">
      <c r="A19" s="84"/>
      <c r="B19" s="6" t="s">
        <v>9</v>
      </c>
      <c r="C19" s="7">
        <v>1.1834319526627219</v>
      </c>
      <c r="D19" s="7">
        <v>0</v>
      </c>
      <c r="E19" s="7">
        <v>-0.16207455429497569</v>
      </c>
      <c r="F19" s="7">
        <v>0.33557046979865773</v>
      </c>
      <c r="G19" s="7">
        <v>-2.3255813953488373</v>
      </c>
      <c r="H19" s="7">
        <v>1.1986301369863013</v>
      </c>
    </row>
    <row r="20" spans="1:8" ht="18.75" thickBot="1" x14ac:dyDescent="0.45">
      <c r="A20" s="84" t="s">
        <v>15</v>
      </c>
      <c r="B20" s="4" t="s">
        <v>8</v>
      </c>
      <c r="C20" s="5">
        <v>234.41162681669013</v>
      </c>
      <c r="D20" s="5">
        <v>359.50489530983037</v>
      </c>
      <c r="E20" s="5">
        <v>349.46604101748881</v>
      </c>
      <c r="F20" s="5">
        <v>168.91997948121204</v>
      </c>
      <c r="G20" s="5">
        <v>425</v>
      </c>
      <c r="H20" s="5">
        <v>342.7958395032428</v>
      </c>
    </row>
    <row r="21" spans="1:8" ht="18.75" thickBot="1" x14ac:dyDescent="0.45">
      <c r="A21" s="84"/>
      <c r="B21" s="6" t="s">
        <v>9</v>
      </c>
      <c r="C21" s="7">
        <v>-2.0920502092050208</v>
      </c>
      <c r="D21" s="7">
        <v>-1.3698630136986301</v>
      </c>
      <c r="E21" s="7">
        <v>0.57636887608069165</v>
      </c>
      <c r="F21" s="7">
        <v>-1.7441860465116279</v>
      </c>
      <c r="G21" s="7">
        <v>0</v>
      </c>
      <c r="H21" s="7">
        <v>-1.7191977077363898</v>
      </c>
    </row>
    <row r="22" spans="1:8" ht="18.75" thickBot="1" x14ac:dyDescent="0.45">
      <c r="A22" s="84" t="s">
        <v>16</v>
      </c>
      <c r="B22" s="4" t="s">
        <v>8</v>
      </c>
      <c r="C22" s="30">
        <v>185.33693884558042</v>
      </c>
      <c r="D22" s="30">
        <v>190.39610003097164</v>
      </c>
      <c r="E22" s="30">
        <v>248.51743584504848</v>
      </c>
      <c r="F22" s="30">
        <v>156.41811358597525</v>
      </c>
      <c r="G22" s="30">
        <v>149.05491865318987</v>
      </c>
      <c r="H22" s="30">
        <v>149.02807868554856</v>
      </c>
    </row>
    <row r="23" spans="1:8" ht="18.75" thickBot="1" x14ac:dyDescent="0.45">
      <c r="A23" s="84"/>
      <c r="B23" s="6" t="s">
        <v>9</v>
      </c>
      <c r="C23" s="7">
        <v>34.057971014492757</v>
      </c>
      <c r="D23" s="7">
        <v>-1.0416666666666665</v>
      </c>
      <c r="E23" s="7">
        <v>0.80971659919028338</v>
      </c>
      <c r="F23" s="7">
        <v>-0.63694267515923575</v>
      </c>
      <c r="G23" s="7">
        <v>21.138211382113823</v>
      </c>
      <c r="H23" s="7">
        <v>0.67567567567567566</v>
      </c>
    </row>
    <row r="24" spans="1:8" ht="18.75" thickBot="1" x14ac:dyDescent="0.45">
      <c r="A24" s="84" t="s">
        <v>17</v>
      </c>
      <c r="B24" s="4" t="s">
        <v>8</v>
      </c>
      <c r="C24" s="30">
        <v>581.79848988533217</v>
      </c>
      <c r="D24" s="30">
        <v>862.75314723590589</v>
      </c>
      <c r="E24" s="30">
        <v>395.83893482525656</v>
      </c>
      <c r="F24" s="30">
        <v>482.3547541994144</v>
      </c>
      <c r="G24" s="30">
        <v>617.02487479412264</v>
      </c>
      <c r="H24" s="30">
        <v>709.98583868250796</v>
      </c>
    </row>
    <row r="25" spans="1:8" ht="18.75" thickBot="1" x14ac:dyDescent="0.45">
      <c r="A25" s="84"/>
      <c r="B25" s="6" t="s">
        <v>9</v>
      </c>
      <c r="C25" s="7">
        <v>-20.491803278688526</v>
      </c>
      <c r="D25" s="7">
        <v>-0.11574074074074073</v>
      </c>
      <c r="E25" s="7">
        <v>-15.565031982942431</v>
      </c>
      <c r="F25" s="7">
        <v>-0.82304526748971196</v>
      </c>
      <c r="G25" s="7">
        <v>-0.4838709677419355</v>
      </c>
      <c r="H25" s="7">
        <v>0.2824858757062147</v>
      </c>
    </row>
    <row r="26" spans="1:8" ht="18.75" thickBot="1" x14ac:dyDescent="0.45">
      <c r="A26" s="84" t="s">
        <v>18</v>
      </c>
      <c r="B26" s="4" t="s">
        <v>8</v>
      </c>
      <c r="C26" s="30">
        <v>800.22773279352225</v>
      </c>
      <c r="D26" s="30">
        <v>703.10585459102128</v>
      </c>
      <c r="E26" s="30">
        <v>620.49433072123816</v>
      </c>
      <c r="F26" s="30">
        <v>867.15301818276646</v>
      </c>
      <c r="G26" s="30">
        <v>772.69239720558051</v>
      </c>
      <c r="H26" s="30">
        <v>470.88924773671766</v>
      </c>
    </row>
    <row r="27" spans="1:8" ht="18.75" thickBot="1" x14ac:dyDescent="0.45">
      <c r="A27" s="84"/>
      <c r="B27" s="6" t="s">
        <v>9</v>
      </c>
      <c r="C27" s="7">
        <v>1.7811704834605597</v>
      </c>
      <c r="D27" s="7">
        <v>8.65533230293663</v>
      </c>
      <c r="E27" s="7">
        <v>-0.95846645367412142</v>
      </c>
      <c r="F27" s="7">
        <v>0.46349942062572419</v>
      </c>
      <c r="G27" s="7">
        <v>11.705202312138727</v>
      </c>
      <c r="H27" s="7">
        <v>-1.257861635220126</v>
      </c>
    </row>
    <row r="28" spans="1:8" ht="18.75" thickBot="1" x14ac:dyDescent="0.45">
      <c r="A28" s="84" t="s">
        <v>19</v>
      </c>
      <c r="B28" s="4" t="s">
        <v>8</v>
      </c>
      <c r="C28" s="5">
        <v>1100</v>
      </c>
      <c r="D28" s="5">
        <v>1200</v>
      </c>
      <c r="E28" s="5">
        <v>1000</v>
      </c>
      <c r="F28" s="5">
        <v>1000</v>
      </c>
      <c r="G28" s="5">
        <v>800</v>
      </c>
      <c r="H28" s="5">
        <v>850</v>
      </c>
    </row>
    <row r="29" spans="1:8" ht="18.75" thickBot="1" x14ac:dyDescent="0.45">
      <c r="A29" s="84"/>
      <c r="B29" s="6" t="s">
        <v>9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-1.9607843137254901</v>
      </c>
    </row>
    <row r="30" spans="1:8" ht="18.75" thickBot="1" x14ac:dyDescent="0.45">
      <c r="A30" s="84" t="s">
        <v>20</v>
      </c>
      <c r="B30" s="4" t="s">
        <v>8</v>
      </c>
      <c r="C30" s="5">
        <v>700</v>
      </c>
      <c r="D30" s="5">
        <v>500</v>
      </c>
      <c r="E30" s="5">
        <v>900</v>
      </c>
      <c r="F30" s="5">
        <v>800</v>
      </c>
      <c r="G30" s="5">
        <v>600</v>
      </c>
      <c r="H30" s="5">
        <v>583.33333333333337</v>
      </c>
    </row>
    <row r="31" spans="1:8" ht="18.75" thickBot="1" x14ac:dyDescent="0.45">
      <c r="A31" s="84"/>
      <c r="B31" s="6" t="s">
        <v>9</v>
      </c>
      <c r="C31" s="7">
        <v>7.6923076923076925</v>
      </c>
      <c r="D31" s="7">
        <v>0</v>
      </c>
      <c r="E31" s="7">
        <v>0</v>
      </c>
      <c r="F31" s="7">
        <v>-11.111111111111111</v>
      </c>
      <c r="G31" s="7">
        <v>9.0909090909090917</v>
      </c>
      <c r="H31" s="7">
        <v>-2.833333333333333</v>
      </c>
    </row>
    <row r="32" spans="1:8" ht="18.75" thickBot="1" x14ac:dyDescent="0.45">
      <c r="A32" s="80" t="s">
        <v>21</v>
      </c>
      <c r="B32" s="4" t="s">
        <v>8</v>
      </c>
      <c r="C32" s="5">
        <v>600</v>
      </c>
      <c r="D32" s="5">
        <v>600</v>
      </c>
      <c r="E32" s="5">
        <v>608.33333333333337</v>
      </c>
      <c r="F32" s="5">
        <v>700</v>
      </c>
      <c r="G32" s="5">
        <v>600</v>
      </c>
      <c r="H32" s="5">
        <v>625</v>
      </c>
    </row>
    <row r="33" spans="1:8" ht="18.75" thickBot="1" x14ac:dyDescent="0.45">
      <c r="A33" s="80"/>
      <c r="B33" s="6" t="s">
        <v>9</v>
      </c>
      <c r="C33" s="7">
        <v>-7.6923076923076925</v>
      </c>
      <c r="D33" s="7">
        <v>0</v>
      </c>
      <c r="E33" s="7">
        <v>-6.4615384615384617</v>
      </c>
      <c r="F33" s="7">
        <v>0</v>
      </c>
      <c r="G33" s="7">
        <v>0</v>
      </c>
      <c r="H33" s="7">
        <v>-1.2638230647709321</v>
      </c>
    </row>
    <row r="34" spans="1:8" ht="18.75" thickBot="1" x14ac:dyDescent="0.45">
      <c r="A34" s="80" t="s">
        <v>22</v>
      </c>
      <c r="B34" s="4" t="s">
        <v>8</v>
      </c>
      <c r="C34" s="5">
        <v>450</v>
      </c>
      <c r="D34" s="5">
        <v>375</v>
      </c>
      <c r="E34" s="5">
        <v>400</v>
      </c>
      <c r="F34" s="5">
        <v>450</v>
      </c>
      <c r="G34" s="5">
        <v>450</v>
      </c>
      <c r="H34" s="5">
        <v>466.66666666666669</v>
      </c>
    </row>
    <row r="35" spans="1:8" ht="18.75" thickBot="1" x14ac:dyDescent="0.45">
      <c r="A35" s="80"/>
      <c r="B35" s="6" t="s">
        <v>9</v>
      </c>
      <c r="C35" s="7">
        <v>0</v>
      </c>
      <c r="D35" s="7">
        <v>0</v>
      </c>
      <c r="E35" s="7">
        <v>2.0408163265306123</v>
      </c>
      <c r="F35" s="7">
        <v>0</v>
      </c>
      <c r="G35" s="7">
        <v>0</v>
      </c>
      <c r="H35" s="7">
        <v>-3.3126293995859215</v>
      </c>
    </row>
    <row r="36" spans="1:8" ht="18.75" thickBot="1" x14ac:dyDescent="0.45">
      <c r="A36" s="80" t="s">
        <v>23</v>
      </c>
      <c r="B36" s="4" t="s">
        <v>8</v>
      </c>
      <c r="C36" s="5">
        <v>3500</v>
      </c>
      <c r="D36" s="5">
        <v>3300</v>
      </c>
      <c r="E36" s="5">
        <v>3500</v>
      </c>
      <c r="F36" s="5">
        <v>3270</v>
      </c>
      <c r="G36" s="5">
        <v>3270</v>
      </c>
      <c r="H36" s="5">
        <v>3300</v>
      </c>
    </row>
    <row r="37" spans="1:8" ht="18.75" thickBot="1" x14ac:dyDescent="0.45">
      <c r="A37" s="80"/>
      <c r="B37" s="6" t="s">
        <v>9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</row>
    <row r="38" spans="1:8" ht="18.75" thickBot="1" x14ac:dyDescent="0.45">
      <c r="A38" s="80" t="s">
        <v>24</v>
      </c>
      <c r="B38" s="4" t="s">
        <v>8</v>
      </c>
      <c r="C38" s="5">
        <v>6850</v>
      </c>
      <c r="D38" s="5">
        <v>6850</v>
      </c>
      <c r="E38" s="5">
        <v>7000</v>
      </c>
      <c r="F38" s="5">
        <v>6815</v>
      </c>
      <c r="G38" s="5">
        <v>6815</v>
      </c>
      <c r="H38" s="5">
        <v>6850</v>
      </c>
    </row>
    <row r="39" spans="1:8" ht="18.75" thickBot="1" x14ac:dyDescent="0.45">
      <c r="A39" s="80"/>
      <c r="B39" s="6" t="s">
        <v>9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</row>
    <row r="40" spans="1:8" ht="18.75" thickBot="1" x14ac:dyDescent="0.45">
      <c r="A40" s="80" t="s">
        <v>53</v>
      </c>
      <c r="B40" s="4" t="s">
        <v>8</v>
      </c>
      <c r="C40" s="5">
        <v>1300</v>
      </c>
      <c r="D40" s="5">
        <v>1233.3333333333333</v>
      </c>
      <c r="E40" s="5">
        <v>1200</v>
      </c>
      <c r="F40" s="5">
        <v>1200</v>
      </c>
      <c r="G40" s="5">
        <v>1200</v>
      </c>
      <c r="H40" s="5">
        <v>1266.6666666666667</v>
      </c>
    </row>
    <row r="41" spans="1:8" ht="18.75" thickBot="1" x14ac:dyDescent="0.45">
      <c r="A41" s="80"/>
      <c r="B41" s="6" t="s">
        <v>9</v>
      </c>
      <c r="C41" s="7">
        <v>0</v>
      </c>
      <c r="D41" s="7">
        <v>0</v>
      </c>
      <c r="E41" s="7">
        <v>2.8277634961439588</v>
      </c>
      <c r="F41" s="7">
        <v>0</v>
      </c>
      <c r="G41" s="7">
        <v>0</v>
      </c>
      <c r="H41" s="7">
        <v>0</v>
      </c>
    </row>
    <row r="42" spans="1:8" ht="18.75" thickBot="1" x14ac:dyDescent="0.45">
      <c r="A42" s="80" t="s">
        <v>25</v>
      </c>
      <c r="B42" s="4" t="s">
        <v>8</v>
      </c>
      <c r="C42" s="5">
        <v>3000</v>
      </c>
      <c r="D42" s="5">
        <v>2800</v>
      </c>
      <c r="E42" s="5">
        <v>2000</v>
      </c>
      <c r="F42" s="5">
        <v>1800</v>
      </c>
      <c r="G42" s="5">
        <v>2400</v>
      </c>
      <c r="H42" s="5">
        <v>2500</v>
      </c>
    </row>
    <row r="43" spans="1:8" ht="18.75" thickBot="1" x14ac:dyDescent="0.45">
      <c r="A43" s="80"/>
      <c r="B43" s="6" t="s">
        <v>9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</row>
    <row r="44" spans="1:8" ht="18.75" thickBot="1" x14ac:dyDescent="0.45">
      <c r="A44" s="80" t="s">
        <v>26</v>
      </c>
      <c r="B44" s="4" t="s">
        <v>8</v>
      </c>
      <c r="C44" s="5">
        <v>3000</v>
      </c>
      <c r="D44" s="5">
        <v>2800</v>
      </c>
      <c r="E44" s="5">
        <v>2500</v>
      </c>
      <c r="F44" s="5">
        <v>2000</v>
      </c>
      <c r="G44" s="5">
        <v>3000</v>
      </c>
      <c r="H44" s="5">
        <v>2500</v>
      </c>
    </row>
    <row r="45" spans="1:8" ht="18.75" thickBot="1" x14ac:dyDescent="0.45">
      <c r="A45" s="80"/>
      <c r="B45" s="6" t="s">
        <v>9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</row>
    <row r="46" spans="1:8" ht="18.75" thickBot="1" x14ac:dyDescent="0.45">
      <c r="A46" s="80" t="s">
        <v>65</v>
      </c>
      <c r="B46" s="4" t="s">
        <v>8</v>
      </c>
      <c r="C46" s="5">
        <v>5200</v>
      </c>
      <c r="D46" s="5">
        <v>5433.333333333333</v>
      </c>
      <c r="E46" s="5">
        <v>5500</v>
      </c>
      <c r="F46" s="5">
        <v>6000</v>
      </c>
      <c r="G46" s="5">
        <v>5500</v>
      </c>
      <c r="H46" s="5">
        <v>5200</v>
      </c>
    </row>
    <row r="47" spans="1:8" ht="18.75" thickBot="1" x14ac:dyDescent="0.45">
      <c r="A47" s="80"/>
      <c r="B47" s="6" t="s">
        <v>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</row>
    <row r="48" spans="1:8" ht="18.75" thickBot="1" x14ac:dyDescent="0.45">
      <c r="A48" s="80" t="s">
        <v>69</v>
      </c>
      <c r="B48" s="4" t="s">
        <v>8</v>
      </c>
      <c r="C48" s="5">
        <v>1000</v>
      </c>
      <c r="D48" s="5">
        <v>1000</v>
      </c>
      <c r="E48" s="5">
        <v>1000</v>
      </c>
      <c r="F48" s="5">
        <v>1000</v>
      </c>
      <c r="G48" s="5">
        <v>1000</v>
      </c>
      <c r="H48" s="5">
        <v>966.66666666666663</v>
      </c>
    </row>
    <row r="49" spans="1:8" ht="18.75" thickBot="1" x14ac:dyDescent="0.45">
      <c r="A49" s="80"/>
      <c r="B49" s="6" t="s">
        <v>9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0.93945720250521914</v>
      </c>
    </row>
    <row r="50" spans="1:8" s="33" customFormat="1" ht="18.75" thickBot="1" x14ac:dyDescent="0.45">
      <c r="A50" s="80" t="s">
        <v>67</v>
      </c>
      <c r="B50" s="32" t="s">
        <v>8</v>
      </c>
      <c r="C50" s="5">
        <v>950</v>
      </c>
      <c r="D50" s="5">
        <v>1000</v>
      </c>
      <c r="E50" s="5">
        <v>1000</v>
      </c>
      <c r="F50" s="5">
        <v>900</v>
      </c>
      <c r="G50" s="5">
        <v>1000</v>
      </c>
      <c r="H50" s="5">
        <v>950</v>
      </c>
    </row>
    <row r="51" spans="1:8" s="33" customFormat="1" ht="18.75" thickBot="1" x14ac:dyDescent="0.45">
      <c r="A51" s="80"/>
      <c r="B51" s="6" t="s">
        <v>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</row>
    <row r="52" spans="1:8" ht="18.75" thickBot="1" x14ac:dyDescent="0.45">
      <c r="A52" s="80" t="s">
        <v>27</v>
      </c>
      <c r="B52" s="4" t="s">
        <v>8</v>
      </c>
      <c r="C52" s="5">
        <v>450</v>
      </c>
      <c r="D52" s="5">
        <v>500</v>
      </c>
      <c r="E52" s="5">
        <v>500</v>
      </c>
      <c r="F52" s="5">
        <v>450</v>
      </c>
      <c r="G52" s="5">
        <v>400</v>
      </c>
      <c r="H52" s="5">
        <v>500</v>
      </c>
    </row>
    <row r="53" spans="1:8" ht="18.75" thickBot="1" x14ac:dyDescent="0.45">
      <c r="A53" s="80"/>
      <c r="B53" s="6" t="s">
        <v>9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</row>
    <row r="54" spans="1:8" s="33" customFormat="1" ht="18.75" thickBot="1" x14ac:dyDescent="0.45">
      <c r="A54" s="80" t="s">
        <v>68</v>
      </c>
      <c r="B54" s="32" t="s">
        <v>8</v>
      </c>
      <c r="C54" s="5">
        <v>350</v>
      </c>
      <c r="D54" s="5">
        <v>350</v>
      </c>
      <c r="E54" s="5">
        <v>350</v>
      </c>
      <c r="F54" s="5">
        <v>350</v>
      </c>
      <c r="G54" s="5">
        <v>350</v>
      </c>
      <c r="H54" s="5">
        <v>350</v>
      </c>
    </row>
    <row r="55" spans="1:8" s="33" customFormat="1" ht="18.75" thickBot="1" x14ac:dyDescent="0.45">
      <c r="A55" s="80"/>
      <c r="B55" s="6" t="s">
        <v>9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</row>
    <row r="56" spans="1:8" ht="18.75" thickBot="1" x14ac:dyDescent="0.45">
      <c r="A56" s="80" t="s">
        <v>28</v>
      </c>
      <c r="B56" s="4" t="s">
        <v>8</v>
      </c>
      <c r="C56" s="5">
        <v>71000</v>
      </c>
      <c r="D56" s="5">
        <v>68666.666666666672</v>
      </c>
      <c r="E56" s="5">
        <v>74666.666666666672</v>
      </c>
      <c r="F56" s="5">
        <v>76000</v>
      </c>
      <c r="G56" s="5">
        <v>75000</v>
      </c>
      <c r="H56" s="5">
        <v>71333.333333333328</v>
      </c>
    </row>
    <row r="57" spans="1:8" ht="18.75" thickBot="1" x14ac:dyDescent="0.45">
      <c r="A57" s="80"/>
      <c r="B57" s="6" t="s">
        <v>9</v>
      </c>
      <c r="C57" s="7">
        <v>0</v>
      </c>
      <c r="D57" s="7">
        <v>0</v>
      </c>
      <c r="E57" s="7">
        <v>-0.44400000000000006</v>
      </c>
      <c r="F57" s="7">
        <v>0</v>
      </c>
      <c r="G57" s="7">
        <v>0</v>
      </c>
      <c r="H57" s="7">
        <v>-0.92638888888888893</v>
      </c>
    </row>
    <row r="58" spans="1:8" ht="18.75" thickBot="1" x14ac:dyDescent="0.45">
      <c r="A58" s="80" t="s">
        <v>29</v>
      </c>
      <c r="B58" s="4" t="s">
        <v>8</v>
      </c>
      <c r="C58" s="5">
        <v>71000</v>
      </c>
      <c r="D58" s="5">
        <v>68666.666666666672</v>
      </c>
      <c r="E58" s="5">
        <v>74166.666666666672</v>
      </c>
      <c r="F58" s="5">
        <v>76000</v>
      </c>
      <c r="G58" s="5">
        <v>75000</v>
      </c>
      <c r="H58" s="5">
        <v>71000</v>
      </c>
    </row>
    <row r="59" spans="1:8" ht="18.75" thickBot="1" x14ac:dyDescent="0.45">
      <c r="A59" s="80"/>
      <c r="B59" s="6" t="s">
        <v>9</v>
      </c>
      <c r="C59" s="7">
        <v>0</v>
      </c>
      <c r="D59" s="7">
        <v>0</v>
      </c>
      <c r="E59" s="7">
        <v>-0.44697986577181209</v>
      </c>
      <c r="F59" s="7">
        <v>0</v>
      </c>
      <c r="G59" s="7">
        <v>0</v>
      </c>
      <c r="H59" s="7">
        <v>-1.3888888888888888</v>
      </c>
    </row>
    <row r="60" spans="1:8" ht="18.75" thickBot="1" x14ac:dyDescent="0.45">
      <c r="A60" s="80" t="s">
        <v>30</v>
      </c>
      <c r="B60" s="4" t="s">
        <v>8</v>
      </c>
      <c r="C60" s="5">
        <v>480000</v>
      </c>
      <c r="D60" s="5">
        <v>490000</v>
      </c>
      <c r="E60" s="5">
        <v>491666.66666666669</v>
      </c>
      <c r="F60" s="5">
        <v>510000</v>
      </c>
      <c r="G60" s="5">
        <v>490000</v>
      </c>
      <c r="H60" s="5">
        <v>490000</v>
      </c>
    </row>
    <row r="61" spans="1:8" ht="18.75" thickBot="1" x14ac:dyDescent="0.45">
      <c r="A61" s="80"/>
      <c r="B61" s="6" t="s">
        <v>9</v>
      </c>
      <c r="C61" s="7">
        <v>0</v>
      </c>
      <c r="D61" s="7">
        <v>0</v>
      </c>
      <c r="E61" s="7">
        <v>-1.3376597576319449</v>
      </c>
      <c r="F61" s="7">
        <v>0</v>
      </c>
      <c r="G61" s="7">
        <v>0</v>
      </c>
      <c r="H61" s="7">
        <v>0</v>
      </c>
    </row>
    <row r="62" spans="1:8" ht="18.75" thickBot="1" x14ac:dyDescent="0.45">
      <c r="A62" s="80" t="s">
        <v>31</v>
      </c>
      <c r="B62" s="4" t="s">
        <v>8</v>
      </c>
      <c r="C62" s="5">
        <v>480000</v>
      </c>
      <c r="D62" s="5">
        <v>490000</v>
      </c>
      <c r="E62" s="5">
        <v>495000</v>
      </c>
      <c r="F62" s="5">
        <v>510000</v>
      </c>
      <c r="G62" s="5">
        <v>490000</v>
      </c>
      <c r="H62" s="5">
        <v>490000</v>
      </c>
    </row>
    <row r="63" spans="1:8" ht="18.75" thickBot="1" x14ac:dyDescent="0.45">
      <c r="A63" s="80"/>
      <c r="B63" s="6" t="s">
        <v>9</v>
      </c>
      <c r="C63" s="7">
        <v>0</v>
      </c>
      <c r="D63" s="7">
        <v>0</v>
      </c>
      <c r="E63" s="7">
        <v>-0.43586963736531187</v>
      </c>
      <c r="F63" s="7">
        <v>0</v>
      </c>
      <c r="G63" s="7">
        <v>0</v>
      </c>
      <c r="H63" s="7">
        <v>0</v>
      </c>
    </row>
    <row r="64" spans="1:8" x14ac:dyDescent="0.4">
      <c r="A64" s="82" t="s">
        <v>54</v>
      </c>
      <c r="B64" s="83"/>
      <c r="C64" s="83"/>
      <c r="D64" s="83"/>
      <c r="E64" s="76"/>
      <c r="F64" s="8"/>
      <c r="G64" s="76"/>
      <c r="H64" s="78"/>
    </row>
    <row r="65" spans="1:8" ht="11.25" customHeight="1" x14ac:dyDescent="0.4">
      <c r="A65" s="9" t="s">
        <v>55</v>
      </c>
      <c r="B65" s="9"/>
      <c r="C65" s="9"/>
      <c r="D65" s="9"/>
      <c r="E65" s="76"/>
      <c r="F65" s="8"/>
      <c r="G65" s="76"/>
      <c r="H65" s="78"/>
    </row>
    <row r="66" spans="1:8" x14ac:dyDescent="0.4">
      <c r="A66" s="81"/>
      <c r="B66" s="81"/>
      <c r="C66" s="81"/>
      <c r="D66" s="81"/>
      <c r="E66" s="77"/>
      <c r="G66" s="77"/>
      <c r="H66" s="79"/>
    </row>
  </sheetData>
  <mergeCells count="36">
    <mergeCell ref="A12:A13"/>
    <mergeCell ref="A4:B5"/>
    <mergeCell ref="C4:H4"/>
    <mergeCell ref="A6:A7"/>
    <mergeCell ref="A8:A9"/>
    <mergeCell ref="A10:A11"/>
    <mergeCell ref="A64:D64"/>
    <mergeCell ref="A14:A15"/>
    <mergeCell ref="A18:A19"/>
    <mergeCell ref="A20:A21"/>
    <mergeCell ref="A22:A23"/>
    <mergeCell ref="A24:A25"/>
    <mergeCell ref="A26:A27"/>
    <mergeCell ref="A28:A29"/>
    <mergeCell ref="A30:A31"/>
    <mergeCell ref="A32:A33"/>
    <mergeCell ref="A16:A17"/>
    <mergeCell ref="A34:A35"/>
    <mergeCell ref="A36:A37"/>
    <mergeCell ref="A38:A39"/>
    <mergeCell ref="G64:G66"/>
    <mergeCell ref="H64:H66"/>
    <mergeCell ref="E64:E66"/>
    <mergeCell ref="A40:A41"/>
    <mergeCell ref="A42:A43"/>
    <mergeCell ref="A44:A45"/>
    <mergeCell ref="A46:A47"/>
    <mergeCell ref="A48:A49"/>
    <mergeCell ref="A50:A51"/>
    <mergeCell ref="A54:A55"/>
    <mergeCell ref="A52:A53"/>
    <mergeCell ref="A66:D66"/>
    <mergeCell ref="A56:A57"/>
    <mergeCell ref="A58:A59"/>
    <mergeCell ref="A60:A61"/>
    <mergeCell ref="A62:A63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workbookViewId="0">
      <pane xSplit="1" ySplit="5" topLeftCell="B51" activePane="bottomRight" state="frozen"/>
      <selection pane="topRight" activeCell="B1" sqref="B1"/>
      <selection pane="bottomLeft" activeCell="A6" sqref="A6"/>
      <selection pane="bottomRight" activeCell="C6" sqref="C6:H63"/>
    </sheetView>
  </sheetViews>
  <sheetFormatPr baseColWidth="10" defaultRowHeight="18" x14ac:dyDescent="0.4"/>
  <cols>
    <col min="1" max="1" width="49.28515625" style="1" customWidth="1"/>
    <col min="2" max="2" width="13" style="1" bestFit="1" customWidth="1"/>
    <col min="3" max="4" width="13.5703125" style="1" bestFit="1" customWidth="1"/>
    <col min="5" max="6" width="13.5703125" style="1" customWidth="1"/>
    <col min="7" max="8" width="13.5703125" style="1" bestFit="1" customWidth="1"/>
    <col min="9" max="16384" width="11.42578125" style="1"/>
  </cols>
  <sheetData>
    <row r="1" spans="1:8" x14ac:dyDescent="0.4">
      <c r="A1" s="74" t="s">
        <v>75</v>
      </c>
    </row>
    <row r="2" spans="1:8" ht="3" customHeight="1" x14ac:dyDescent="0.4"/>
    <row r="3" spans="1:8" ht="7.5" customHeight="1" thickBot="1" x14ac:dyDescent="0.45"/>
    <row r="4" spans="1:8" ht="18.75" customHeight="1" thickBot="1" x14ac:dyDescent="0.45">
      <c r="A4" s="2" t="s">
        <v>32</v>
      </c>
      <c r="B4" s="2"/>
      <c r="C4" s="86" t="s">
        <v>0</v>
      </c>
      <c r="D4" s="86"/>
      <c r="E4" s="86"/>
      <c r="F4" s="86"/>
      <c r="G4" s="86"/>
      <c r="H4" s="86"/>
    </row>
    <row r="5" spans="1:8" ht="16.5" customHeight="1" thickBot="1" x14ac:dyDescent="0.45">
      <c r="A5" s="2"/>
      <c r="B5" s="2"/>
      <c r="C5" s="3" t="s">
        <v>1</v>
      </c>
      <c r="D5" s="3" t="s">
        <v>2</v>
      </c>
      <c r="E5" s="3" t="s">
        <v>5</v>
      </c>
      <c r="F5" s="3" t="s">
        <v>6</v>
      </c>
      <c r="G5" s="3" t="s">
        <v>4</v>
      </c>
      <c r="H5" s="3" t="s">
        <v>3</v>
      </c>
    </row>
    <row r="6" spans="1:8" ht="18.75" thickBot="1" x14ac:dyDescent="0.45">
      <c r="A6" s="84" t="s">
        <v>58</v>
      </c>
      <c r="B6" s="4" t="s">
        <v>8</v>
      </c>
      <c r="C6" s="5">
        <f>'MARCHE DANTOKPA'!I3</f>
        <v>241.54589371980674</v>
      </c>
      <c r="D6" s="5">
        <f>'MARCHE OUANDO'!I3</f>
        <v>222.64057102482681</v>
      </c>
      <c r="E6" s="5">
        <f>'MARCHE ARZEKE'!I3</f>
        <v>244.94019134237274</v>
      </c>
      <c r="F6" s="5">
        <f>'MARCHE ST KOUAGOU'!I3</f>
        <v>214.98173111076338</v>
      </c>
      <c r="G6" s="5">
        <f>'MARCHE BOHICON'!I3</f>
        <v>213.67570198752685</v>
      </c>
      <c r="H6" s="5">
        <f>'MARCHE LOKOSSA'!I3</f>
        <v>228.81885695231747</v>
      </c>
    </row>
    <row r="7" spans="1:8" ht="18.75" thickBot="1" x14ac:dyDescent="0.45">
      <c r="A7" s="84"/>
      <c r="B7" s="6" t="s">
        <v>9</v>
      </c>
      <c r="C7" s="7">
        <f>((MROUND(C6,1)-MROUND('Semaine Précédente'!C6,1))/MROUND('Semaine Précédente'!C6,1)*100)</f>
        <v>0.41493775933609961</v>
      </c>
      <c r="D7" s="7">
        <f>((MROUND(D6,1)-MROUND('Semaine Précédente'!D6,1))/MROUND('Semaine Précédente'!D6,1)*100)</f>
        <v>0</v>
      </c>
      <c r="E7" s="7">
        <f>((MROUND(E6,1)-MROUND('Semaine Précédente'!E6,1))/MROUND('Semaine Précédente'!E6,1)*100)</f>
        <v>-1.6064257028112447</v>
      </c>
      <c r="F7" s="7">
        <f>((MROUND(F6,1)-MROUND('Semaine Précédente'!F6,1))/MROUND('Semaine Précédente'!F6,1)*100)</f>
        <v>-0.46296296296296291</v>
      </c>
      <c r="G7" s="7">
        <f>((MROUND(G6,1)-MROUND('Semaine Précédente'!G6,1))/MROUND('Semaine Précédente'!G6,1)*100)</f>
        <v>0.46948356807511737</v>
      </c>
      <c r="H7" s="7">
        <f>((MROUND(H6,1)-MROUND('Semaine Précédente'!H6,1))/MROUND('Semaine Précédente'!H6,1)*100)</f>
        <v>0.43859649122807015</v>
      </c>
    </row>
    <row r="8" spans="1:8" ht="18.75" thickBot="1" x14ac:dyDescent="0.45">
      <c r="A8" s="84" t="s">
        <v>10</v>
      </c>
      <c r="B8" s="4" t="s">
        <v>8</v>
      </c>
      <c r="C8" s="5">
        <f>'MARCHE DANTOKPA'!I4</f>
        <v>489.23679060665364</v>
      </c>
      <c r="D8" s="5">
        <f>'MARCHE OUANDO'!I4</f>
        <v>496.5295526577948</v>
      </c>
      <c r="E8" s="5">
        <f>'MARCHE ARZEKE'!I4</f>
        <v>506.61902298015826</v>
      </c>
      <c r="F8" s="5">
        <f>'MARCHE ST KOUAGOU'!I4</f>
        <v>508.1314807438817</v>
      </c>
      <c r="G8" s="5">
        <f>'MARCHE BOHICON'!I4</f>
        <v>514.49953227315245</v>
      </c>
      <c r="H8" s="5">
        <f>'MARCHE LOKOSSA'!I4</f>
        <v>458.27844165864531</v>
      </c>
    </row>
    <row r="9" spans="1:8" ht="18.75" thickBot="1" x14ac:dyDescent="0.45">
      <c r="A9" s="84"/>
      <c r="B9" s="6" t="s">
        <v>9</v>
      </c>
      <c r="C9" s="7">
        <f>((MROUND(C8,1)-MROUND('Semaine Précédente'!C8,1))/MROUND('Semaine Précédente'!C8,1)*100)</f>
        <v>-1.411290322580645</v>
      </c>
      <c r="D9" s="7">
        <f>((MROUND(D8,1)-MROUND('Semaine Précédente'!D8,1))/MROUND('Semaine Précédente'!D8,1)*100)</f>
        <v>0</v>
      </c>
      <c r="E9" s="7">
        <f>((MROUND(E8,1)-MROUND('Semaine Précédente'!E8,1))/MROUND('Semaine Précédente'!E8,1)*100)</f>
        <v>1.1976047904191618</v>
      </c>
      <c r="F9" s="7">
        <f>((MROUND(F8,1)-MROUND('Semaine Précédente'!F8,1))/MROUND('Semaine Précédente'!F8,1)*100)</f>
        <v>-0.97465886939571145</v>
      </c>
      <c r="G9" s="7">
        <f>((MROUND(G8,1)-MROUND('Semaine Précédente'!G8,1))/MROUND('Semaine Précédente'!G8,1)*100)</f>
        <v>0.78431372549019607</v>
      </c>
      <c r="H9" s="7">
        <f>((MROUND(H8,1)-MROUND('Semaine Précédente'!H8,1))/MROUND('Semaine Précédente'!H8,1)*100)</f>
        <v>0.43859649122807015</v>
      </c>
    </row>
    <row r="10" spans="1:8" ht="18.75" thickBot="1" x14ac:dyDescent="0.45">
      <c r="A10" s="84" t="s">
        <v>11</v>
      </c>
      <c r="B10" s="4" t="s">
        <v>8</v>
      </c>
      <c r="C10" s="5">
        <f>'MARCHE DANTOKPA'!I5</f>
        <v>389.48393378773125</v>
      </c>
      <c r="D10" s="5">
        <f>'MARCHE OUANDO'!I5</f>
        <v>347.71869512125028</v>
      </c>
      <c r="E10" s="5">
        <f>'MARCHE ARZEKE'!I5</f>
        <v>365.623674952155</v>
      </c>
      <c r="F10" s="5">
        <f>'MARCHE ST KOUAGOU'!I5</f>
        <v>222.55971074365172</v>
      </c>
      <c r="G10" s="5">
        <f>'MARCHE BOHICON'!I5</f>
        <v>376.34408602150535</v>
      </c>
      <c r="H10" s="5">
        <f>'MARCHE LOKOSSA'!I5</f>
        <v>492.26205170685165</v>
      </c>
    </row>
    <row r="11" spans="1:8" ht="18.75" thickBot="1" x14ac:dyDescent="0.45">
      <c r="A11" s="84"/>
      <c r="B11" s="6" t="s">
        <v>9</v>
      </c>
      <c r="C11" s="7">
        <f>((MROUND(C10,1)-MROUND('Semaine Précédente'!C10,1))/MROUND('Semaine Précédente'!C10,1)*100)</f>
        <v>1.3020833333333335</v>
      </c>
      <c r="D11" s="7">
        <f>((MROUND(D10,1)-MROUND('Semaine Précédente'!D10,1))/MROUND('Semaine Précédente'!D10,1)*100)</f>
        <v>0</v>
      </c>
      <c r="E11" s="7">
        <f>((MROUND(E10,1)-MROUND('Semaine Précédente'!E10,1))/MROUND('Semaine Précédente'!E10,1)*100)</f>
        <v>-0.54347826086956519</v>
      </c>
      <c r="F11" s="7">
        <f>((MROUND(F10,1)-MROUND('Semaine Précédente'!F10,1))/MROUND('Semaine Précédente'!F10,1)*100)</f>
        <v>0.90497737556561098</v>
      </c>
      <c r="G11" s="7">
        <f>((MROUND(G10,1)-MROUND('Semaine Précédente'!G10,1))/MROUND('Semaine Précédente'!G10,1)*100)</f>
        <v>-1.3123359580052494</v>
      </c>
      <c r="H11" s="7">
        <f>((MROUND(H10,1)-MROUND('Semaine Précédente'!H10,1))/MROUND('Semaine Précédente'!H10,1)*100)</f>
        <v>0.81967213114754101</v>
      </c>
    </row>
    <row r="12" spans="1:8" ht="18.75" thickBot="1" x14ac:dyDescent="0.45">
      <c r="A12" s="84" t="s">
        <v>12</v>
      </c>
      <c r="B12" s="4" t="s">
        <v>8</v>
      </c>
      <c r="C12" s="5">
        <f>'MARCHE DANTOKPA'!I6</f>
        <v>432.43243243243245</v>
      </c>
      <c r="D12" s="5">
        <f>'MARCHE OUANDO'!I6</f>
        <v>365.86710008967424</v>
      </c>
      <c r="E12" s="5">
        <f>'MARCHE ARZEKE'!I6</f>
        <v>384.31802702106575</v>
      </c>
      <c r="F12" s="5">
        <f>'MARCHE ST KOUAGOU'!I6</f>
        <v>238.82774282421212</v>
      </c>
      <c r="G12" s="5">
        <f>'MARCHE BOHICON'!I6</f>
        <v>443.03797468354429</v>
      </c>
      <c r="H12" s="5">
        <f>'MARCHE LOKOSSA'!I6</f>
        <v>500.28136930121747</v>
      </c>
    </row>
    <row r="13" spans="1:8" ht="18.75" thickBot="1" x14ac:dyDescent="0.45">
      <c r="A13" s="84"/>
      <c r="B13" s="6" t="s">
        <v>9</v>
      </c>
      <c r="C13" s="7">
        <f>((MROUND(C12,1)-MROUND('Semaine Précédente'!C12,1))/MROUND('Semaine Précédente'!C12,1)*100)</f>
        <v>0.23201856148491878</v>
      </c>
      <c r="D13" s="7">
        <f>((MROUND(D12,1)-MROUND('Semaine Précédente'!D12,1))/MROUND('Semaine Précédente'!D12,1)*100)</f>
        <v>0</v>
      </c>
      <c r="E13" s="7">
        <f>((MROUND(E12,1)-MROUND('Semaine Précédente'!E12,1))/MROUND('Semaine Précédente'!E12,1)*100)</f>
        <v>-0.25974025974025972</v>
      </c>
      <c r="F13" s="7">
        <f>((MROUND(F12,1)-MROUND('Semaine Précédente'!F12,1))/MROUND('Semaine Précédente'!F12,1)*100)</f>
        <v>-0.41666666666666669</v>
      </c>
      <c r="G13" s="7">
        <f>((MROUND(G12,1)-MROUND('Semaine Précédente'!G12,1))/MROUND('Semaine Précédente'!G12,1)*100)</f>
        <v>-1.1160714285714286</v>
      </c>
      <c r="H13" s="7">
        <f>((MROUND(H12,1)-MROUND('Semaine Précédente'!H12,1))/MROUND('Semaine Précédente'!H12,1)*100)</f>
        <v>0</v>
      </c>
    </row>
    <row r="14" spans="1:8" ht="18.75" thickBot="1" x14ac:dyDescent="0.45">
      <c r="A14" s="84" t="s">
        <v>13</v>
      </c>
      <c r="B14" s="4" t="s">
        <v>8</v>
      </c>
      <c r="C14" s="5">
        <f>'MARCHE DANTOKPA'!I7</f>
        <v>443.59949302915084</v>
      </c>
      <c r="D14" s="5">
        <f>'MARCHE OUANDO'!I7</f>
        <v>372.22836880524966</v>
      </c>
      <c r="E14" s="5">
        <f>'MARCHE ARZEKE'!I7</f>
        <v>323.48386315443508</v>
      </c>
      <c r="F14" s="5">
        <f>'MARCHE ST KOUAGOU'!I7</f>
        <v>388.22122405330805</v>
      </c>
      <c r="G14" s="5">
        <f>'MARCHE BOHICON'!I7</f>
        <v>407.60869565217394</v>
      </c>
      <c r="H14" s="5">
        <f>'MARCHE LOKOSSA'!I7</f>
        <v>378.92299011060817</v>
      </c>
    </row>
    <row r="15" spans="1:8" ht="18.75" thickBot="1" x14ac:dyDescent="0.45">
      <c r="A15" s="84"/>
      <c r="B15" s="6" t="s">
        <v>9</v>
      </c>
      <c r="C15" s="7">
        <f>((MROUND(C14,1)-MROUND('Semaine Précédente'!C14,1))/MROUND('Semaine Précédente'!C14,1)*100)</f>
        <v>-0.44843049327354262</v>
      </c>
      <c r="D15" s="7">
        <f>((MROUND(D14,1)-MROUND('Semaine Précédente'!D14,1))/MROUND('Semaine Précédente'!D14,1)*100)</f>
        <v>0.26954177897574128</v>
      </c>
      <c r="E15" s="7">
        <f>((MROUND(E14,1)-MROUND('Semaine Précédente'!E14,1))/MROUND('Semaine Précédente'!E14,1)*100)</f>
        <v>-0.30864197530864196</v>
      </c>
      <c r="F15" s="7">
        <f>((MROUND(F14,1)-MROUND('Semaine Précédente'!F14,1))/MROUND('Semaine Précédente'!F14,1)*100)</f>
        <v>-0.76726342710997442</v>
      </c>
      <c r="G15" s="7">
        <f>((MROUND(G14,1)-MROUND('Semaine Précédente'!G14,1))/MROUND('Semaine Précédente'!G14,1)*100)</f>
        <v>1.240694789081886</v>
      </c>
      <c r="H15" s="7">
        <f>((MROUND(H14,1)-MROUND('Semaine Précédente'!H14,1))/MROUND('Semaine Précédente'!H14,1)*100)</f>
        <v>-1.3020833333333335</v>
      </c>
    </row>
    <row r="16" spans="1:8" s="33" customFormat="1" ht="18.75" thickBot="1" x14ac:dyDescent="0.45">
      <c r="A16" s="84" t="s">
        <v>64</v>
      </c>
      <c r="B16" s="32" t="s">
        <v>8</v>
      </c>
      <c r="C16" s="5">
        <f>'MARCHE DANTOKPA'!I8</f>
        <v>451.26353790613717</v>
      </c>
      <c r="D16" s="5">
        <f>'MARCHE OUANDO'!I8</f>
        <v>496.7022036927583</v>
      </c>
      <c r="E16" s="5">
        <f>'MARCHE ARZEKE'!I8</f>
        <v>500</v>
      </c>
      <c r="F16" s="5">
        <f>'MARCHE ST KOUAGOU'!I8</f>
        <v>496.69701163239284</v>
      </c>
      <c r="G16" s="5">
        <f>'MARCHE BOHICON'!I8</f>
        <v>499.50049950049953</v>
      </c>
      <c r="H16" s="5">
        <f>'MARCHE LOKOSSA'!I8</f>
        <v>506.15631720778998</v>
      </c>
    </row>
    <row r="17" spans="1:9" s="33" customFormat="1" ht="18.75" thickBot="1" x14ac:dyDescent="0.45">
      <c r="A17" s="84"/>
      <c r="B17" s="6" t="s">
        <v>9</v>
      </c>
      <c r="C17" s="7">
        <f>((MROUND(C16,1)-MROUND('Semaine Précédente'!C16,1))/MROUND('Semaine Précédente'!C16,1)*100)</f>
        <v>0</v>
      </c>
      <c r="D17" s="7">
        <f>((MROUND(D16,1)-MROUND('Semaine Précédente'!D16,1))/MROUND('Semaine Précédente'!D16,1)*100)</f>
        <v>0.20161290322580644</v>
      </c>
      <c r="E17" s="7">
        <f>((MROUND(E16,1)-MROUND('Semaine Précédente'!E16,1))/MROUND('Semaine Précédente'!E16,1)*100)</f>
        <v>0</v>
      </c>
      <c r="F17" s="7">
        <f>((MROUND(F16,1)-MROUND('Semaine Précédente'!F16,1))/MROUND('Semaine Précédente'!F16,1)*100)</f>
        <v>-0.6</v>
      </c>
      <c r="G17" s="7">
        <f>((MROUND(G16,1)-MROUND('Semaine Précédente'!G16,1))/MROUND('Semaine Précédente'!G16,1)*100)</f>
        <v>0</v>
      </c>
      <c r="H17" s="7">
        <f>((MROUND(H16,1)-MROUND('Semaine Précédente'!H16,1))/MROUND('Semaine Précédente'!H16,1)*100)</f>
        <v>-0.19723865877712032</v>
      </c>
    </row>
    <row r="18" spans="1:9" ht="18.75" thickBot="1" x14ac:dyDescent="0.45">
      <c r="A18" s="84" t="s">
        <v>43</v>
      </c>
      <c r="B18" s="4" t="s">
        <v>8</v>
      </c>
      <c r="C18" s="5">
        <f>'MARCHE DANTOKPA'!I9</f>
        <v>676.37877211238299</v>
      </c>
      <c r="D18" s="5">
        <f>'MARCHE OUANDO'!I9</f>
        <v>616.47851274209836</v>
      </c>
      <c r="E18" s="5">
        <f>'MARCHE ARZEKE'!I9</f>
        <v>610.46450299145147</v>
      </c>
      <c r="F18" s="5">
        <f>'MARCHE ST KOUAGOU'!I9</f>
        <v>586.25860956952442</v>
      </c>
      <c r="G18" s="5">
        <f>'MARCHE BOHICON'!I9</f>
        <v>465.11627906976747</v>
      </c>
      <c r="H18" s="5">
        <f>'MARCHE LOKOSSA'!I9</f>
        <v>594.5841632605111</v>
      </c>
    </row>
    <row r="19" spans="1:9" ht="18.75" thickBot="1" x14ac:dyDescent="0.45">
      <c r="A19" s="84"/>
      <c r="B19" s="6" t="s">
        <v>9</v>
      </c>
      <c r="C19" s="7">
        <f>((MROUND(C18,1)-MROUND('Semaine Précédente'!C18,1))/MROUND('Semaine Précédente'!C18,1)*100)</f>
        <v>-1.1695906432748537</v>
      </c>
      <c r="D19" s="7">
        <f>((MROUND(D18,1)-MROUND('Semaine Précédente'!D18,1))/MROUND('Semaine Précédente'!D18,1)*100)</f>
        <v>0.16260162601626016</v>
      </c>
      <c r="E19" s="7">
        <f>((MROUND(E18,1)-MROUND('Semaine Précédente'!E18,1))/MROUND('Semaine Précédente'!E18,1)*100)</f>
        <v>-0.97402597402597402</v>
      </c>
      <c r="F19" s="7">
        <f>((MROUND(F18,1)-MROUND('Semaine Précédente'!F18,1))/MROUND('Semaine Précédente'!F18,1)*100)</f>
        <v>-2.0066889632107023</v>
      </c>
      <c r="G19" s="7">
        <f>((MROUND(G18,1)-MROUND('Semaine Précédente'!G18,1))/MROUND('Semaine Précédente'!G18,1)*100)</f>
        <v>0.64935064935064934</v>
      </c>
      <c r="H19" s="7">
        <f>((MROUND(H18,1)-MROUND('Semaine Précédente'!H18,1))/MROUND('Semaine Précédente'!H18,1)*100)</f>
        <v>0.67681895093062605</v>
      </c>
    </row>
    <row r="20" spans="1:9" ht="18.75" thickBot="1" x14ac:dyDescent="0.45">
      <c r="A20" s="84" t="s">
        <v>15</v>
      </c>
      <c r="B20" s="4" t="s">
        <v>8</v>
      </c>
      <c r="C20" s="5">
        <f>'MARCHE DANTOKPA'!I10</f>
        <v>232.88309268747091</v>
      </c>
      <c r="D20" s="5">
        <f>'MARCHE OUANDO'!I10</f>
        <v>355.32853382917523</v>
      </c>
      <c r="E20" s="5">
        <f>'MARCHE ARZEKE'!I10</f>
        <v>325.48663602822199</v>
      </c>
      <c r="F20" s="5">
        <f>'MARCHE ST KOUAGOU'!I10</f>
        <v>162.02032012613714</v>
      </c>
      <c r="G20" s="5">
        <f>'MARCHE BOHICON'!I10</f>
        <v>425</v>
      </c>
      <c r="H20" s="5">
        <f>'MARCHE LOKOSSA'!I10</f>
        <v>335.16055179312406</v>
      </c>
      <c r="I20" s="40"/>
    </row>
    <row r="21" spans="1:9" ht="18.75" thickBot="1" x14ac:dyDescent="0.45">
      <c r="A21" s="84"/>
      <c r="B21" s="6" t="s">
        <v>9</v>
      </c>
      <c r="C21" s="7">
        <f>((MROUND(C20,1)-MROUND('Semaine Précédente'!C20,1))/MROUND('Semaine Précédente'!C20,1)*100)</f>
        <v>-0.42735042735042739</v>
      </c>
      <c r="D21" s="7">
        <f>((MROUND(D20,1)-MROUND('Semaine Précédente'!D20,1))/MROUND('Semaine Précédente'!D20,1)*100)</f>
        <v>-1.3888888888888888</v>
      </c>
      <c r="E21" s="7">
        <f>((MROUND(E20,1)-MROUND('Semaine Précédente'!E20,1))/MROUND('Semaine Précédente'!E20,1)*100)</f>
        <v>-6.8767908309455592</v>
      </c>
      <c r="F21" s="7">
        <f>((MROUND(F20,1)-MROUND('Semaine Précédente'!F20,1))/MROUND('Semaine Précédente'!F20,1)*100)</f>
        <v>-4.1420118343195274</v>
      </c>
      <c r="G21" s="7">
        <f>((MROUND(G20,1)-MROUND('Semaine Précédente'!G20,1))/MROUND('Semaine Précédente'!G20,1)*100)</f>
        <v>0</v>
      </c>
      <c r="H21" s="7">
        <f>((MROUND(H20,1)-MROUND('Semaine Précédente'!H20,1))/MROUND('Semaine Précédente'!H20,1)*100)</f>
        <v>-2.3323615160349855</v>
      </c>
    </row>
    <row r="22" spans="1:9" s="19" customFormat="1" ht="18.75" thickBot="1" x14ac:dyDescent="0.45">
      <c r="A22" s="84" t="s">
        <v>16</v>
      </c>
      <c r="B22" s="29" t="s">
        <v>8</v>
      </c>
      <c r="C22" s="30">
        <f>'MARCHE DANTOKPA'!I11</f>
        <v>202.85319417148119</v>
      </c>
      <c r="D22" s="30">
        <f>'MARCHE OUANDO'!I11</f>
        <v>190.43985350723156</v>
      </c>
      <c r="E22" s="30">
        <f>'MARCHE ARZEKE'!I11</f>
        <v>278.20995903107678</v>
      </c>
      <c r="F22" s="30">
        <f>'MARCHE ST KOUAGOU'!I11</f>
        <v>157.24612282011813</v>
      </c>
      <c r="G22" s="30">
        <f>'MARCHE BOHICON'!I11</f>
        <v>156.71185966111247</v>
      </c>
      <c r="H22" s="30">
        <f>'MARCHE LOKOSSA'!I11</f>
        <v>162.55504489559436</v>
      </c>
    </row>
    <row r="23" spans="1:9" ht="18.75" thickBot="1" x14ac:dyDescent="0.45">
      <c r="A23" s="84"/>
      <c r="B23" s="6" t="s">
        <v>9</v>
      </c>
      <c r="C23" s="7">
        <f>((MROUND(C22,1)-MROUND('Semaine Précédente'!C22,1))/MROUND('Semaine Précédente'!C22,1)*100)</f>
        <v>9.7297297297297298</v>
      </c>
      <c r="D23" s="7">
        <f>((MROUND(D22,1)-MROUND('Semaine Précédente'!D22,1))/MROUND('Semaine Précédente'!D22,1)*100)</f>
        <v>0</v>
      </c>
      <c r="E23" s="7">
        <f>((MROUND(E22,1)-MROUND('Semaine Précédente'!E22,1))/MROUND('Semaine Précédente'!E22,1)*100)</f>
        <v>11.646586345381527</v>
      </c>
      <c r="F23" s="7">
        <f>((MROUND(F22,1)-MROUND('Semaine Précédente'!F22,1))/MROUND('Semaine Précédente'!F22,1)*100)</f>
        <v>0.64102564102564097</v>
      </c>
      <c r="G23" s="7">
        <f>((MROUND(G22,1)-MROUND('Semaine Précédente'!G22,1))/MROUND('Semaine Précédente'!G22,1)*100)</f>
        <v>5.3691275167785237</v>
      </c>
      <c r="H23" s="7">
        <f>((MROUND(H22,1)-MROUND('Semaine Précédente'!H22,1))/MROUND('Semaine Précédente'!H22,1)*100)</f>
        <v>9.3959731543624159</v>
      </c>
    </row>
    <row r="24" spans="1:9" s="19" customFormat="1" ht="18.75" thickBot="1" x14ac:dyDescent="0.45">
      <c r="A24" s="84" t="s">
        <v>17</v>
      </c>
      <c r="B24" s="29" t="s">
        <v>8</v>
      </c>
      <c r="C24" s="30">
        <f>'MARCHE DANTOKPA'!I12</f>
        <v>559.52126087000852</v>
      </c>
      <c r="D24" s="30">
        <f>'MARCHE OUANDO'!I12</f>
        <v>864.82744828275816</v>
      </c>
      <c r="E24" s="30">
        <f>'MARCHE ARZEKE'!I12</f>
        <v>365.24098291769224</v>
      </c>
      <c r="F24" s="30">
        <f>'MARCHE ST KOUAGOU'!I12</f>
        <v>436.35817158721898</v>
      </c>
      <c r="G24" s="30">
        <f>'MARCHE BOHICON'!I12</f>
        <v>601.16761638036621</v>
      </c>
      <c r="H24" s="30">
        <f>'MARCHE LOKOSSA'!I12</f>
        <v>753.00186030779639</v>
      </c>
    </row>
    <row r="25" spans="1:9" ht="18.75" thickBot="1" x14ac:dyDescent="0.45">
      <c r="A25" s="84"/>
      <c r="B25" s="6" t="s">
        <v>9</v>
      </c>
      <c r="C25" s="7">
        <f>((MROUND(C24,1)-MROUND('Semaine Précédente'!C24,1))/MROUND('Semaine Précédente'!C24,1)*100)</f>
        <v>-3.7800687285223367</v>
      </c>
      <c r="D25" s="7">
        <f>((MROUND(D24,1)-MROUND('Semaine Précédente'!D24,1))/MROUND('Semaine Précédente'!D24,1)*100)</f>
        <v>0.23174971031286209</v>
      </c>
      <c r="E25" s="7">
        <f>((MROUND(E24,1)-MROUND('Semaine Précédente'!E24,1))/MROUND('Semaine Précédente'!E24,1)*100)</f>
        <v>-7.8282828282828287</v>
      </c>
      <c r="F25" s="7">
        <f>((MROUND(F24,1)-MROUND('Semaine Précédente'!F24,1))/MROUND('Semaine Précédente'!F24,1)*100)</f>
        <v>-9.5435684647302903</v>
      </c>
      <c r="G25" s="7">
        <f>((MROUND(G24,1)-MROUND('Semaine Précédente'!G24,1))/MROUND('Semaine Précédente'!G24,1)*100)</f>
        <v>-2.5931928687196111</v>
      </c>
      <c r="H25" s="7">
        <f>((MROUND(H24,1)-MROUND('Semaine Précédente'!H24,1))/MROUND('Semaine Précédente'!H24,1)*100)</f>
        <v>6.056338028169014</v>
      </c>
      <c r="I25" s="40"/>
    </row>
    <row r="26" spans="1:9" s="19" customFormat="1" ht="18.75" thickBot="1" x14ac:dyDescent="0.45">
      <c r="A26" s="84" t="s">
        <v>18</v>
      </c>
      <c r="B26" s="29" t="s">
        <v>8</v>
      </c>
      <c r="C26" s="30">
        <f>'MARCHE DANTOKPA'!I13</f>
        <v>818.47510220164497</v>
      </c>
      <c r="D26" s="30">
        <f>'MARCHE OUANDO'!I13</f>
        <v>716.56088015941975</v>
      </c>
      <c r="E26" s="30">
        <f>'MARCHE ARZEKE'!I13</f>
        <v>616.40686550685109</v>
      </c>
      <c r="F26" s="30">
        <f>'MARCHE ST KOUAGOU'!I13</f>
        <v>907.83244942927047</v>
      </c>
      <c r="G26" s="30">
        <f>'MARCHE BOHICON'!I13</f>
        <v>742.62606287611413</v>
      </c>
      <c r="H26" s="30">
        <f>'MARCHE LOKOSSA'!I13</f>
        <v>473.76829795382196</v>
      </c>
    </row>
    <row r="27" spans="1:9" ht="18.75" thickBot="1" x14ac:dyDescent="0.45">
      <c r="A27" s="84"/>
      <c r="B27" s="6" t="s">
        <v>9</v>
      </c>
      <c r="C27" s="7">
        <f>((MROUND(C26,1)-MROUND('Semaine Précédente'!C26,1))/MROUND('Semaine Précédente'!C26,1)*100)</f>
        <v>2.25</v>
      </c>
      <c r="D27" s="7">
        <f>((MROUND(D26,1)-MROUND('Semaine Précédente'!D26,1))/MROUND('Semaine Précédente'!D26,1)*100)</f>
        <v>1.9914651493598861</v>
      </c>
      <c r="E27" s="7">
        <f>((MROUND(E26,1)-MROUND('Semaine Précédente'!E26,1))/MROUND('Semaine Précédente'!E26,1)*100)</f>
        <v>-0.64516129032258063</v>
      </c>
      <c r="F27" s="7">
        <f>((MROUND(F26,1)-MROUND('Semaine Précédente'!F26,1))/MROUND('Semaine Précédente'!F26,1)*100)</f>
        <v>4.728950403690888</v>
      </c>
      <c r="G27" s="7">
        <f>((MROUND(G26,1)-MROUND('Semaine Précédente'!G26,1))/MROUND('Semaine Précédente'!G26,1)*100)</f>
        <v>-3.8809831824062093</v>
      </c>
      <c r="H27" s="7">
        <f>((MROUND(H26,1)-MROUND('Semaine Précédente'!H26,1))/MROUND('Semaine Précédente'!H26,1)*100)</f>
        <v>0.63694267515923575</v>
      </c>
    </row>
    <row r="28" spans="1:9" ht="18.75" thickBot="1" x14ac:dyDescent="0.45">
      <c r="A28" s="84" t="s">
        <v>19</v>
      </c>
      <c r="B28" s="4" t="s">
        <v>8</v>
      </c>
      <c r="C28" s="5">
        <f>'MARCHE DANTOKPA'!I14</f>
        <v>1100</v>
      </c>
      <c r="D28" s="5">
        <f>'MARCHE OUANDO'!I14</f>
        <v>1200</v>
      </c>
      <c r="E28" s="5">
        <f>'MARCHE ARZEKE'!I14</f>
        <v>1000</v>
      </c>
      <c r="F28" s="5">
        <f>'MARCHE ST KOUAGOU'!I14</f>
        <v>1000</v>
      </c>
      <c r="G28" s="5">
        <f>'MARCHE BOHICON'!I14</f>
        <v>800</v>
      </c>
      <c r="H28" s="5">
        <f>'MARCHE LOKOSSA'!I14</f>
        <v>850</v>
      </c>
    </row>
    <row r="29" spans="1:9" ht="18.75" thickBot="1" x14ac:dyDescent="0.45">
      <c r="A29" s="84"/>
      <c r="B29" s="6" t="s">
        <v>9</v>
      </c>
      <c r="C29" s="7">
        <f>((MROUND(C28,1)-MROUND('Semaine Précédente'!C28,1))/MROUND('Semaine Précédente'!C28,1)*100)</f>
        <v>0</v>
      </c>
      <c r="D29" s="7">
        <f>((MROUND(D28,1)-MROUND('Semaine Précédente'!D28,1))/MROUND('Semaine Précédente'!D28,1)*100)</f>
        <v>0</v>
      </c>
      <c r="E29" s="7">
        <f>((MROUND(E28,1)-MROUND('Semaine Précédente'!E28,1))/MROUND('Semaine Précédente'!E28,1)*100)</f>
        <v>0</v>
      </c>
      <c r="F29" s="7">
        <f>((MROUND(F28,1)-MROUND('Semaine Précédente'!F28,1))/MROUND('Semaine Précédente'!F28,1)*100)</f>
        <v>0</v>
      </c>
      <c r="G29" s="7">
        <f>((MROUND(G28,1)-MROUND('Semaine Précédente'!G28,1))/MROUND('Semaine Précédente'!G28,1)*100)</f>
        <v>0</v>
      </c>
      <c r="H29" s="7">
        <f>((MROUND(H28,1)-MROUND('Semaine Précédente'!H28,1))/MROUND('Semaine Précédente'!H28,1)*100)</f>
        <v>0</v>
      </c>
    </row>
    <row r="30" spans="1:9" ht="18.75" thickBot="1" x14ac:dyDescent="0.45">
      <c r="A30" s="84" t="s">
        <v>59</v>
      </c>
      <c r="B30" s="4" t="s">
        <v>8</v>
      </c>
      <c r="C30" s="5">
        <f>'MARCHE DANTOKPA'!I15</f>
        <v>700</v>
      </c>
      <c r="D30" s="5">
        <f>'MARCHE OUANDO'!I15</f>
        <v>500</v>
      </c>
      <c r="E30" s="5">
        <f>'MARCHE ARZEKE'!I15</f>
        <v>900</v>
      </c>
      <c r="F30" s="5">
        <f>'MARCHE ST KOUAGOU'!I15</f>
        <v>800</v>
      </c>
      <c r="G30" s="5">
        <f>'MARCHE BOHICON'!I15</f>
        <v>600</v>
      </c>
      <c r="H30" s="5">
        <f>'MARCHE LOKOSSA'!I15</f>
        <v>600</v>
      </c>
    </row>
    <row r="31" spans="1:9" ht="18.75" thickBot="1" x14ac:dyDescent="0.45">
      <c r="A31" s="84"/>
      <c r="B31" s="6" t="s">
        <v>9</v>
      </c>
      <c r="C31" s="7">
        <f>((MROUND(C30,1)-MROUND('Semaine Précédente'!C30,1))/MROUND('Semaine Précédente'!C30,1)*100)</f>
        <v>0</v>
      </c>
      <c r="D31" s="7">
        <f>((MROUND(D30,1)-MROUND('Semaine Précédente'!D30,1))/MROUND('Semaine Précédente'!D30,1)*100)</f>
        <v>0</v>
      </c>
      <c r="E31" s="7">
        <f>((MROUND(E30,1)-MROUND('Semaine Précédente'!E30,1))/MROUND('Semaine Précédente'!E30,1)*100)</f>
        <v>0</v>
      </c>
      <c r="F31" s="7">
        <f>((MROUND(F30,1)-MROUND('Semaine Précédente'!F30,1))/MROUND('Semaine Précédente'!F30,1)*100)</f>
        <v>0</v>
      </c>
      <c r="G31" s="7">
        <f>((MROUND(G30,1)-MROUND('Semaine Précédente'!G30,1))/MROUND('Semaine Précédente'!G30,1)*100)</f>
        <v>0</v>
      </c>
      <c r="H31" s="7">
        <f>((MROUND(H30,1)-MROUND('Semaine Précédente'!H30,1))/MROUND('Semaine Précédente'!H30,1)*100)</f>
        <v>2.9159519725557463</v>
      </c>
    </row>
    <row r="32" spans="1:9" ht="18.75" thickBot="1" x14ac:dyDescent="0.45">
      <c r="A32" s="84" t="s">
        <v>21</v>
      </c>
      <c r="B32" s="4" t="s">
        <v>8</v>
      </c>
      <c r="C32" s="5">
        <f>'MARCHE DANTOKPA'!I16</f>
        <v>600</v>
      </c>
      <c r="D32" s="5">
        <f>'MARCHE OUANDO'!I16</f>
        <v>600</v>
      </c>
      <c r="E32" s="5">
        <f>'MARCHE ARZEKE'!I16</f>
        <v>616.66666666666663</v>
      </c>
      <c r="F32" s="5">
        <f>'MARCHE ST KOUAGOU'!I16</f>
        <v>700</v>
      </c>
      <c r="G32" s="5">
        <f>'MARCHE BOHICON'!I16</f>
        <v>600</v>
      </c>
      <c r="H32" s="5">
        <f>'MARCHE LOKOSSA'!I16</f>
        <v>641.66666666666663</v>
      </c>
    </row>
    <row r="33" spans="1:8" ht="18.75" thickBot="1" x14ac:dyDescent="0.45">
      <c r="A33" s="84"/>
      <c r="B33" s="6" t="s">
        <v>9</v>
      </c>
      <c r="C33" s="7">
        <f>((MROUND(C32,1)-MROUND('Semaine Précédente'!C32,1))/MROUND('Semaine Précédente'!C32,1)*100)</f>
        <v>0</v>
      </c>
      <c r="D33" s="7">
        <f>((MROUND(D32,1)-MROUND('Semaine Précédente'!D32,1))/MROUND('Semaine Précédente'!D32,1)*100)</f>
        <v>0</v>
      </c>
      <c r="E33" s="7">
        <f>((MROUND(E32,1)-MROUND('Semaine Précédente'!E32,1))/MROUND('Semaine Précédente'!E32,1)*100)</f>
        <v>1.4802631578947367</v>
      </c>
      <c r="F33" s="7">
        <f>((MROUND(F32,1)-MROUND('Semaine Précédente'!F32,1))/MROUND('Semaine Précédente'!F32,1)*100)</f>
        <v>0</v>
      </c>
      <c r="G33" s="7">
        <f>((MROUND(G32,1)-MROUND('Semaine Précédente'!G32,1))/MROUND('Semaine Précédente'!G32,1)*100)</f>
        <v>0</v>
      </c>
      <c r="H33" s="7">
        <f>((MROUND(H32,1)-MROUND('Semaine Précédente'!H32,1))/MROUND('Semaine Précédente'!H32,1)*100)</f>
        <v>2.7199999999999998</v>
      </c>
    </row>
    <row r="34" spans="1:8" ht="18.75" thickBot="1" x14ac:dyDescent="0.45">
      <c r="A34" s="84" t="s">
        <v>22</v>
      </c>
      <c r="B34" s="4" t="s">
        <v>8</v>
      </c>
      <c r="C34" s="5">
        <f>'MARCHE DANTOKPA'!I17</f>
        <v>450</v>
      </c>
      <c r="D34" s="5">
        <f>'MARCHE OUANDO'!I17</f>
        <v>400</v>
      </c>
      <c r="E34" s="5">
        <f>'MARCHE ARZEKE'!I17</f>
        <v>400</v>
      </c>
      <c r="F34" s="5">
        <f>'MARCHE ST KOUAGOU'!I17</f>
        <v>400</v>
      </c>
      <c r="G34" s="5">
        <f>'MARCHE BOHICON'!I17</f>
        <v>450</v>
      </c>
      <c r="H34" s="5">
        <f>'MARCHE LOKOSSA'!I17</f>
        <v>450</v>
      </c>
    </row>
    <row r="35" spans="1:8" ht="18.75" thickBot="1" x14ac:dyDescent="0.45">
      <c r="A35" s="84"/>
      <c r="B35" s="6" t="s">
        <v>9</v>
      </c>
      <c r="C35" s="7">
        <f>((MROUND(C34,1)-MROUND('Semaine Précédente'!C34,1))/MROUND('Semaine Précédente'!C34,1)*100)</f>
        <v>0</v>
      </c>
      <c r="D35" s="7">
        <f>((MROUND(D34,1)-MROUND('Semaine Précédente'!D34,1))/MROUND('Semaine Précédente'!D34,1)*100)</f>
        <v>6.666666666666667</v>
      </c>
      <c r="E35" s="7">
        <f>((MROUND(E34,1)-MROUND('Semaine Précédente'!E34,1))/MROUND('Semaine Précédente'!E34,1)*100)</f>
        <v>0</v>
      </c>
      <c r="F35" s="7">
        <f>((MROUND(F34,1)-MROUND('Semaine Précédente'!F34,1))/MROUND('Semaine Précédente'!F34,1)*100)</f>
        <v>-11.111111111111111</v>
      </c>
      <c r="G35" s="7">
        <f>((MROUND(G34,1)-MROUND('Semaine Précédente'!G34,1))/MROUND('Semaine Précédente'!G34,1)*100)</f>
        <v>0</v>
      </c>
      <c r="H35" s="7">
        <f>((MROUND(H34,1)-MROUND('Semaine Précédente'!H34,1))/MROUND('Semaine Précédente'!H34,1)*100)</f>
        <v>-3.6402569593147751</v>
      </c>
    </row>
    <row r="36" spans="1:8" ht="18.75" thickBot="1" x14ac:dyDescent="0.45">
      <c r="A36" s="84" t="s">
        <v>23</v>
      </c>
      <c r="B36" s="4" t="s">
        <v>8</v>
      </c>
      <c r="C36" s="5">
        <f>'MARCHE DANTOKPA'!I18</f>
        <v>3500</v>
      </c>
      <c r="D36" s="5">
        <f>'MARCHE OUANDO'!I18</f>
        <v>3300</v>
      </c>
      <c r="E36" s="5">
        <f>'MARCHE ARZEKE'!I18</f>
        <v>3500</v>
      </c>
      <c r="F36" s="5">
        <f>'MARCHE ST KOUAGOU'!I18</f>
        <v>3270</v>
      </c>
      <c r="G36" s="5">
        <f>'MARCHE BOHICON'!I18</f>
        <v>3270</v>
      </c>
      <c r="H36" s="5">
        <f>'MARCHE LOKOSSA'!I18</f>
        <v>3300</v>
      </c>
    </row>
    <row r="37" spans="1:8" ht="18.75" thickBot="1" x14ac:dyDescent="0.45">
      <c r="A37" s="84"/>
      <c r="B37" s="6" t="s">
        <v>9</v>
      </c>
      <c r="C37" s="7">
        <f>((MROUND(C36,1)-MROUND('Semaine Précédente'!C36,1))/MROUND('Semaine Précédente'!C36,1)*100)</f>
        <v>0</v>
      </c>
      <c r="D37" s="7">
        <f>((MROUND(D36,1)-MROUND('Semaine Précédente'!D36,1))/MROUND('Semaine Précédente'!D36,1)*100)</f>
        <v>0</v>
      </c>
      <c r="E37" s="7">
        <f>((MROUND(E36,1)-MROUND('Semaine Précédente'!E36,1))/MROUND('Semaine Précédente'!E36,1)*100)</f>
        <v>0</v>
      </c>
      <c r="F37" s="7">
        <f>((MROUND(F36,1)-MROUND('Semaine Précédente'!F36,1))/MROUND('Semaine Précédente'!F36,1)*100)</f>
        <v>0</v>
      </c>
      <c r="G37" s="7">
        <f>((MROUND(G36,1)-MROUND('Semaine Précédente'!G36,1))/MROUND('Semaine Précédente'!G36,1)*100)</f>
        <v>0</v>
      </c>
      <c r="H37" s="7">
        <f>((MROUND(H36,1)-MROUND('Semaine Précédente'!H36,1))/MROUND('Semaine Précédente'!H36,1)*100)</f>
        <v>0</v>
      </c>
    </row>
    <row r="38" spans="1:8" ht="18.75" thickBot="1" x14ac:dyDescent="0.45">
      <c r="A38" s="84" t="s">
        <v>60</v>
      </c>
      <c r="B38" s="4" t="s">
        <v>8</v>
      </c>
      <c r="C38" s="5">
        <f>'MARCHE DANTOKPA'!I19</f>
        <v>6850</v>
      </c>
      <c r="D38" s="5">
        <f>'MARCHE OUANDO'!I19</f>
        <v>6850</v>
      </c>
      <c r="E38" s="5">
        <f>'MARCHE ARZEKE'!I19</f>
        <v>7000</v>
      </c>
      <c r="F38" s="5">
        <f>'MARCHE ST KOUAGOU'!I19</f>
        <v>6815</v>
      </c>
      <c r="G38" s="5">
        <f>'MARCHE BOHICON'!I19</f>
        <v>6815</v>
      </c>
      <c r="H38" s="5">
        <f>'MARCHE LOKOSSA'!I19</f>
        <v>6850</v>
      </c>
    </row>
    <row r="39" spans="1:8" ht="18.75" thickBot="1" x14ac:dyDescent="0.45">
      <c r="A39" s="84"/>
      <c r="B39" s="6" t="s">
        <v>9</v>
      </c>
      <c r="C39" s="7">
        <f>((MROUND(C38,1)-MROUND('Semaine Précédente'!C38,1))/MROUND('Semaine Précédente'!C38,1)*100)</f>
        <v>0</v>
      </c>
      <c r="D39" s="7">
        <f>((MROUND(D38,1)-MROUND('Semaine Précédente'!D38,1))/MROUND('Semaine Précédente'!D38,1)*100)</f>
        <v>0</v>
      </c>
      <c r="E39" s="7">
        <f>((MROUND(E38,1)-MROUND('Semaine Précédente'!E38,1))/MROUND('Semaine Précédente'!E38,1)*100)</f>
        <v>0</v>
      </c>
      <c r="F39" s="7">
        <f>((MROUND(F38,1)-MROUND('Semaine Précédente'!F38,1))/MROUND('Semaine Précédente'!F38,1)*100)</f>
        <v>0</v>
      </c>
      <c r="G39" s="7">
        <f>((MROUND(G38,1)-MROUND('Semaine Précédente'!G38,1))/MROUND('Semaine Précédente'!G38,1)*100)</f>
        <v>0</v>
      </c>
      <c r="H39" s="7">
        <f>((MROUND(H38,1)-MROUND('Semaine Précédente'!H38,1))/MROUND('Semaine Précédente'!H38,1)*100)</f>
        <v>0</v>
      </c>
    </row>
    <row r="40" spans="1:8" ht="18.75" thickBot="1" x14ac:dyDescent="0.45">
      <c r="A40" s="84" t="s">
        <v>53</v>
      </c>
      <c r="B40" s="4" t="s">
        <v>8</v>
      </c>
      <c r="C40" s="5">
        <f>'MARCHE DANTOKPA'!I20</f>
        <v>1300</v>
      </c>
      <c r="D40" s="5">
        <f>'MARCHE OUANDO'!I20</f>
        <v>1233.3333333333333</v>
      </c>
      <c r="E40" s="5">
        <f>'MARCHE ARZEKE'!I20</f>
        <v>1200</v>
      </c>
      <c r="F40" s="5">
        <f>'MARCHE ST KOUAGOU'!I20</f>
        <v>1200</v>
      </c>
      <c r="G40" s="5">
        <f>'MARCHE BOHICON'!I20</f>
        <v>1200</v>
      </c>
      <c r="H40" s="5">
        <f>'MARCHE LOKOSSA'!I20</f>
        <v>1266.6666666666667</v>
      </c>
    </row>
    <row r="41" spans="1:8" ht="18.75" thickBot="1" x14ac:dyDescent="0.45">
      <c r="A41" s="84"/>
      <c r="B41" s="6" t="s">
        <v>9</v>
      </c>
      <c r="C41" s="7">
        <f>((MROUND(C40,1)-MROUND('Semaine Précédente'!C40,1))/MROUND('Semaine Précédente'!C40,1)*100)</f>
        <v>0</v>
      </c>
      <c r="D41" s="7">
        <f>((MROUND(D40,1)-MROUND('Semaine Précédente'!D40,1))/MROUND('Semaine Précédente'!D40,1)*100)</f>
        <v>0</v>
      </c>
      <c r="E41" s="7">
        <f>((MROUND(E40,1)-MROUND('Semaine Précédente'!E40,1))/MROUND('Semaine Précédente'!E40,1)*100)</f>
        <v>0</v>
      </c>
      <c r="F41" s="7">
        <f>((MROUND(F40,1)-MROUND('Semaine Précédente'!F40,1))/MROUND('Semaine Précédente'!F40,1)*100)</f>
        <v>0</v>
      </c>
      <c r="G41" s="7">
        <f>((MROUND(G40,1)-MROUND('Semaine Précédente'!G40,1))/MROUND('Semaine Précédente'!G40,1)*100)</f>
        <v>0</v>
      </c>
      <c r="H41" s="7">
        <f>((MROUND(H40,1)-MROUND('Semaine Précédente'!H40,1))/MROUND('Semaine Précédente'!H40,1)*100)</f>
        <v>0</v>
      </c>
    </row>
    <row r="42" spans="1:8" ht="18.75" thickBot="1" x14ac:dyDescent="0.45">
      <c r="A42" s="84" t="s">
        <v>25</v>
      </c>
      <c r="B42" s="4" t="s">
        <v>8</v>
      </c>
      <c r="C42" s="5">
        <f>'MARCHE DANTOKPA'!I21</f>
        <v>3000</v>
      </c>
      <c r="D42" s="5">
        <f>'MARCHE OUANDO'!I21</f>
        <v>2800</v>
      </c>
      <c r="E42" s="5">
        <f>'MARCHE ARZEKE'!I21</f>
        <v>2000</v>
      </c>
      <c r="F42" s="5">
        <f>'MARCHE ST KOUAGOU'!I21</f>
        <v>1800</v>
      </c>
      <c r="G42" s="5">
        <f>'MARCHE BOHICON'!I21</f>
        <v>2400</v>
      </c>
      <c r="H42" s="5">
        <f>'MARCHE LOKOSSA'!I21</f>
        <v>2500</v>
      </c>
    </row>
    <row r="43" spans="1:8" ht="18.75" thickBot="1" x14ac:dyDescent="0.45">
      <c r="A43" s="84"/>
      <c r="B43" s="6" t="s">
        <v>9</v>
      </c>
      <c r="C43" s="7">
        <f>((MROUND(C42,1)-MROUND('Semaine Précédente'!C42,1))/MROUND('Semaine Précédente'!C42,1)*100)</f>
        <v>0</v>
      </c>
      <c r="D43" s="7">
        <f>((MROUND(D42,1)-MROUND('Semaine Précédente'!D42,1))/MROUND('Semaine Précédente'!D42,1)*100)</f>
        <v>0</v>
      </c>
      <c r="E43" s="7">
        <f>((MROUND(E42,1)-MROUND('Semaine Précédente'!E42,1))/MROUND('Semaine Précédente'!E42,1)*100)</f>
        <v>0</v>
      </c>
      <c r="F43" s="7">
        <f>((MROUND(F42,1)-MROUND('Semaine Précédente'!F42,1))/MROUND('Semaine Précédente'!F42,1)*100)</f>
        <v>0</v>
      </c>
      <c r="G43" s="7">
        <f>((MROUND(G42,1)-MROUND('Semaine Précédente'!G42,1))/MROUND('Semaine Précédente'!G42,1)*100)</f>
        <v>0</v>
      </c>
      <c r="H43" s="7">
        <f>((MROUND(H42,1)-MROUND('Semaine Précédente'!H42,1))/MROUND('Semaine Précédente'!H42,1)*100)</f>
        <v>0</v>
      </c>
    </row>
    <row r="44" spans="1:8" ht="18.75" thickBot="1" x14ac:dyDescent="0.45">
      <c r="A44" s="84" t="s">
        <v>26</v>
      </c>
      <c r="B44" s="4" t="s">
        <v>8</v>
      </c>
      <c r="C44" s="5">
        <f>'MARCHE DANTOKPA'!I22</f>
        <v>3000</v>
      </c>
      <c r="D44" s="5">
        <f>'MARCHE OUANDO'!I22</f>
        <v>2800</v>
      </c>
      <c r="E44" s="5">
        <f>'MARCHE ARZEKE'!I22</f>
        <v>2500</v>
      </c>
      <c r="F44" s="5">
        <f>'MARCHE ST KOUAGOU'!I22</f>
        <v>2000</v>
      </c>
      <c r="G44" s="5">
        <f>'MARCHE BOHICON'!I22</f>
        <v>3000</v>
      </c>
      <c r="H44" s="5">
        <f>'MARCHE LOKOSSA'!I22</f>
        <v>2500</v>
      </c>
    </row>
    <row r="45" spans="1:8" ht="18.75" thickBot="1" x14ac:dyDescent="0.45">
      <c r="A45" s="84"/>
      <c r="B45" s="6" t="s">
        <v>9</v>
      </c>
      <c r="C45" s="7">
        <f>((MROUND(C44,1)-MROUND('Semaine Précédente'!C44,1))/MROUND('Semaine Précédente'!C44,1)*100)</f>
        <v>0</v>
      </c>
      <c r="D45" s="7">
        <f>((MROUND(D44,1)-MROUND('Semaine Précédente'!D44,1))/MROUND('Semaine Précédente'!D44,1)*100)</f>
        <v>0</v>
      </c>
      <c r="E45" s="7">
        <f>((MROUND(E44,1)-MROUND('Semaine Précédente'!E44,1))/MROUND('Semaine Précédente'!E44,1)*100)</f>
        <v>0</v>
      </c>
      <c r="F45" s="7">
        <f>((MROUND(F44,1)-MROUND('Semaine Précédente'!F44,1))/MROUND('Semaine Précédente'!F44,1)*100)</f>
        <v>0</v>
      </c>
      <c r="G45" s="7">
        <f>((MROUND(G44,1)-MROUND('Semaine Précédente'!G44,1))/MROUND('Semaine Précédente'!G44,1)*100)</f>
        <v>0</v>
      </c>
      <c r="H45" s="7">
        <f>((MROUND(H44,1)-MROUND('Semaine Précédente'!H44,1))/MROUND('Semaine Précédente'!H44,1)*100)</f>
        <v>0</v>
      </c>
    </row>
    <row r="46" spans="1:8" ht="18.75" thickBot="1" x14ac:dyDescent="0.45">
      <c r="A46" s="84" t="s">
        <v>65</v>
      </c>
      <c r="B46" s="4" t="s">
        <v>8</v>
      </c>
      <c r="C46" s="5">
        <f>'MARCHE DANTOKPA'!I23</f>
        <v>5200</v>
      </c>
      <c r="D46" s="5">
        <f>'MARCHE OUANDO'!I23</f>
        <v>5433.333333333333</v>
      </c>
      <c r="E46" s="5">
        <f>'MARCHE ARZEKE'!I23</f>
        <v>5500</v>
      </c>
      <c r="F46" s="5">
        <f>'MARCHE ST KOUAGOU'!I23</f>
        <v>6000</v>
      </c>
      <c r="G46" s="5">
        <f>'MARCHE BOHICON'!I23</f>
        <v>5500</v>
      </c>
      <c r="H46" s="5">
        <f>'MARCHE LOKOSSA'!I23</f>
        <v>5200</v>
      </c>
    </row>
    <row r="47" spans="1:8" ht="18.75" thickBot="1" x14ac:dyDescent="0.45">
      <c r="A47" s="84"/>
      <c r="B47" s="6" t="s">
        <v>9</v>
      </c>
      <c r="C47" s="7">
        <f>((MROUND(C46,1)-MROUND('Semaine Précédente'!C46,1))/MROUND('Semaine Précédente'!C46,1)*100)</f>
        <v>0</v>
      </c>
      <c r="D47" s="7">
        <f>((MROUND(D46,1)-MROUND('Semaine Précédente'!D46,1))/MROUND('Semaine Précédente'!D46,1)*100)</f>
        <v>0</v>
      </c>
      <c r="E47" s="7">
        <f>((MROUND(E46,1)-MROUND('Semaine Précédente'!E46,1))/MROUND('Semaine Précédente'!E46,1)*100)</f>
        <v>0</v>
      </c>
      <c r="F47" s="7">
        <f>((MROUND(F46,1)-MROUND('Semaine Précédente'!F46,1))/MROUND('Semaine Précédente'!F46,1)*100)</f>
        <v>0</v>
      </c>
      <c r="G47" s="7">
        <f>((MROUND(G46,1)-MROUND('Semaine Précédente'!G46,1))/MROUND('Semaine Précédente'!G46,1)*100)</f>
        <v>0</v>
      </c>
      <c r="H47" s="7">
        <f>((MROUND(H46,1)-MROUND('Semaine Précédente'!H46,1))/MROUND('Semaine Précédente'!H46,1)*100)</f>
        <v>0</v>
      </c>
    </row>
    <row r="48" spans="1:8" ht="18.75" thickBot="1" x14ac:dyDescent="0.45">
      <c r="A48" s="84" t="s">
        <v>69</v>
      </c>
      <c r="B48" s="4" t="s">
        <v>8</v>
      </c>
      <c r="C48" s="5">
        <f>'MARCHE DANTOKPA'!I24</f>
        <v>1000</v>
      </c>
      <c r="D48" s="5">
        <f>'MARCHE OUANDO'!I24</f>
        <v>1000</v>
      </c>
      <c r="E48" s="5">
        <f>'MARCHE ARZEKE'!I24</f>
        <v>1000</v>
      </c>
      <c r="F48" s="5">
        <f>'MARCHE ST KOUAGOU'!I24</f>
        <v>1000</v>
      </c>
      <c r="G48" s="5">
        <f>'MARCHE BOHICON'!I24</f>
        <v>1000</v>
      </c>
      <c r="H48" s="5">
        <f>'MARCHE LOKOSSA'!I24</f>
        <v>975</v>
      </c>
    </row>
    <row r="49" spans="1:8" ht="18.75" thickBot="1" x14ac:dyDescent="0.45">
      <c r="A49" s="84"/>
      <c r="B49" s="6" t="s">
        <v>9</v>
      </c>
      <c r="C49" s="7">
        <f>((MROUND(C48,1)-MROUND('Semaine Précédente'!C48,1))/MROUND('Semaine Précédente'!C48,1)*100)</f>
        <v>0</v>
      </c>
      <c r="D49" s="7">
        <f>((MROUND(D48,1)-MROUND('Semaine Précédente'!D48,1))/MROUND('Semaine Précédente'!D48,1)*100)</f>
        <v>0</v>
      </c>
      <c r="E49" s="7">
        <f>((MROUND(E48,1)-MROUND('Semaine Précédente'!E48,1))/MROUND('Semaine Précédente'!E48,1)*100)</f>
        <v>0</v>
      </c>
      <c r="F49" s="7">
        <f>((MROUND(F48,1)-MROUND('Semaine Précédente'!F48,1))/MROUND('Semaine Précédente'!F48,1)*100)</f>
        <v>0</v>
      </c>
      <c r="G49" s="7">
        <f>((MROUND(G48,1)-MROUND('Semaine Précédente'!G48,1))/MROUND('Semaine Précédente'!G48,1)*100)</f>
        <v>0</v>
      </c>
      <c r="H49" s="7">
        <f>((MROUND(H48,1)-MROUND('Semaine Précédente'!H48,1))/MROUND('Semaine Précédente'!H48,1)*100)</f>
        <v>0.82730093071354716</v>
      </c>
    </row>
    <row r="50" spans="1:8" s="35" customFormat="1" ht="18.75" thickBot="1" x14ac:dyDescent="0.45">
      <c r="A50" s="84" t="s">
        <v>67</v>
      </c>
      <c r="B50" s="34" t="s">
        <v>8</v>
      </c>
      <c r="C50" s="5">
        <f>'MARCHE DANTOKPA'!I25</f>
        <v>950</v>
      </c>
      <c r="D50" s="5">
        <f>'MARCHE OUANDO'!I25</f>
        <v>1000</v>
      </c>
      <c r="E50" s="5">
        <f>'MARCHE ARZEKE'!I25</f>
        <v>1000</v>
      </c>
      <c r="F50" s="5">
        <f>'MARCHE ST KOUAGOU'!I25</f>
        <v>900</v>
      </c>
      <c r="G50" s="5">
        <f>'MARCHE BOHICON'!I25</f>
        <v>1000</v>
      </c>
      <c r="H50" s="5">
        <f>'MARCHE LOKOSSA'!I25</f>
        <v>950</v>
      </c>
    </row>
    <row r="51" spans="1:8" s="35" customFormat="1" ht="18.75" thickBot="1" x14ac:dyDescent="0.45">
      <c r="A51" s="84"/>
      <c r="B51" s="6" t="s">
        <v>9</v>
      </c>
      <c r="C51" s="7">
        <f>((MROUND(C50,1)-MROUND('Semaine Précédente'!C50,1))/MROUND('Semaine Précédente'!C50,1)*100)</f>
        <v>0</v>
      </c>
      <c r="D51" s="7">
        <f>((MROUND(D50,1)-MROUND('Semaine Précédente'!D50,1))/MROUND('Semaine Précédente'!D50,1)*100)</f>
        <v>0</v>
      </c>
      <c r="E51" s="7">
        <f>((MROUND(E50,1)-MROUND('Semaine Précédente'!E50,1))/MROUND('Semaine Précédente'!E50,1)*100)</f>
        <v>0</v>
      </c>
      <c r="F51" s="7">
        <f>((MROUND(F50,1)-MROUND('Semaine Précédente'!F50,1))/MROUND('Semaine Précédente'!F50,1)*100)</f>
        <v>0</v>
      </c>
      <c r="G51" s="7">
        <f>((MROUND(G50,1)-MROUND('Semaine Précédente'!G50,1))/MROUND('Semaine Précédente'!G50,1)*100)</f>
        <v>0</v>
      </c>
      <c r="H51" s="7">
        <f>((MROUND(H50,1)-MROUND('Semaine Précédente'!H50,1))/MROUND('Semaine Précédente'!H50,1)*100)</f>
        <v>0</v>
      </c>
    </row>
    <row r="52" spans="1:8" ht="18.75" thickBot="1" x14ac:dyDescent="0.45">
      <c r="A52" s="84" t="s">
        <v>27</v>
      </c>
      <c r="B52" s="4" t="s">
        <v>8</v>
      </c>
      <c r="C52" s="5">
        <f>'MARCHE DANTOKPA'!I26</f>
        <v>450</v>
      </c>
      <c r="D52" s="5">
        <f>'MARCHE OUANDO'!I26</f>
        <v>500</v>
      </c>
      <c r="E52" s="5">
        <f>'MARCHE ARZEKE'!I26</f>
        <v>500</v>
      </c>
      <c r="F52" s="5">
        <f>'MARCHE ST KOUAGOU'!I26</f>
        <v>450</v>
      </c>
      <c r="G52" s="5">
        <f>'MARCHE BOHICON'!I26</f>
        <v>400</v>
      </c>
      <c r="H52" s="5">
        <f>'MARCHE LOKOSSA'!I26</f>
        <v>500</v>
      </c>
    </row>
    <row r="53" spans="1:8" ht="18.75" thickBot="1" x14ac:dyDescent="0.45">
      <c r="A53" s="84"/>
      <c r="B53" s="6" t="s">
        <v>9</v>
      </c>
      <c r="C53" s="7">
        <f>((MROUND(C52,1)-MROUND('Semaine Précédente'!C52,1))/MROUND('Semaine Précédente'!C52,1)*100)</f>
        <v>0</v>
      </c>
      <c r="D53" s="7">
        <f>((MROUND(D52,1)-MROUND('Semaine Précédente'!D52,1))/MROUND('Semaine Précédente'!D52,1)*100)</f>
        <v>0</v>
      </c>
      <c r="E53" s="7">
        <f>((MROUND(E52,1)-MROUND('Semaine Précédente'!E52,1))/MROUND('Semaine Précédente'!E52,1)*100)</f>
        <v>0</v>
      </c>
      <c r="F53" s="7">
        <f>((MROUND(F52,1)-MROUND('Semaine Précédente'!F52,1))/MROUND('Semaine Précédente'!F52,1)*100)</f>
        <v>0</v>
      </c>
      <c r="G53" s="7">
        <f>((MROUND(G52,1)-MROUND('Semaine Précédente'!G52,1))/MROUND('Semaine Précédente'!G52,1)*100)</f>
        <v>0</v>
      </c>
      <c r="H53" s="7">
        <f>((MROUND(H52,1)-MROUND('Semaine Précédente'!H52,1))/MROUND('Semaine Précédente'!H52,1)*100)</f>
        <v>0</v>
      </c>
    </row>
    <row r="54" spans="1:8" s="35" customFormat="1" ht="18.75" thickBot="1" x14ac:dyDescent="0.45">
      <c r="A54" s="84" t="s">
        <v>68</v>
      </c>
      <c r="B54" s="34" t="s">
        <v>8</v>
      </c>
      <c r="C54" s="5">
        <f>'MARCHE DANTOKPA'!I27</f>
        <v>350</v>
      </c>
      <c r="D54" s="5">
        <f>'MARCHE OUANDO'!I27</f>
        <v>350</v>
      </c>
      <c r="E54" s="5">
        <f>'MARCHE ARZEKE'!I27</f>
        <v>350</v>
      </c>
      <c r="F54" s="5">
        <f>'MARCHE ST KOUAGOU'!I27</f>
        <v>350</v>
      </c>
      <c r="G54" s="5">
        <f>'MARCHE BOHICON'!I27</f>
        <v>350</v>
      </c>
      <c r="H54" s="5">
        <f>'MARCHE LOKOSSA'!I27</f>
        <v>350</v>
      </c>
    </row>
    <row r="55" spans="1:8" s="35" customFormat="1" ht="18.75" thickBot="1" x14ac:dyDescent="0.45">
      <c r="A55" s="84"/>
      <c r="B55" s="6" t="s">
        <v>9</v>
      </c>
      <c r="C55" s="7">
        <f>((MROUND(C54,1)-MROUND('Semaine Précédente'!C54,1))/MROUND('Semaine Précédente'!C54,1)*100)</f>
        <v>0</v>
      </c>
      <c r="D55" s="7">
        <f>((MROUND(D54,1)-MROUND('Semaine Précédente'!D54,1))/MROUND('Semaine Précédente'!D54,1)*100)</f>
        <v>0</v>
      </c>
      <c r="E55" s="7">
        <f>((MROUND(E54,1)-MROUND('Semaine Précédente'!E54,1))/MROUND('Semaine Précédente'!E54,1)*100)</f>
        <v>0</v>
      </c>
      <c r="F55" s="7">
        <f>((MROUND(F54,1)-MROUND('Semaine Précédente'!F54,1))/MROUND('Semaine Précédente'!F54,1)*100)</f>
        <v>0</v>
      </c>
      <c r="G55" s="7">
        <f>((MROUND(G54,1)-MROUND('Semaine Précédente'!G54,1))/MROUND('Semaine Précédente'!G54,1)*100)</f>
        <v>0</v>
      </c>
      <c r="H55" s="7">
        <f>((MROUND(H54,1)-MROUND('Semaine Précédente'!H54,1))/MROUND('Semaine Précédente'!H54,1)*100)</f>
        <v>0</v>
      </c>
    </row>
    <row r="56" spans="1:8" ht="18.75" thickBot="1" x14ac:dyDescent="0.45">
      <c r="A56" s="84" t="s">
        <v>28</v>
      </c>
      <c r="B56" s="4" t="s">
        <v>8</v>
      </c>
      <c r="C56" s="5">
        <f>'MARCHE DANTOKPA'!I28</f>
        <v>71000</v>
      </c>
      <c r="D56" s="5">
        <f>'MARCHE OUANDO'!I28</f>
        <v>68666.666666666672</v>
      </c>
      <c r="E56" s="5">
        <f>'MARCHE ARZEKE'!I28</f>
        <v>74166.666666666672</v>
      </c>
      <c r="F56" s="5">
        <f>'MARCHE ST KOUAGOU'!I28</f>
        <v>76000</v>
      </c>
      <c r="G56" s="5">
        <f>'MARCHE BOHICON'!I28</f>
        <v>75000</v>
      </c>
      <c r="H56" s="5">
        <f>'MARCHE LOKOSSA'!I28</f>
        <v>71666.666666666672</v>
      </c>
    </row>
    <row r="57" spans="1:8" ht="18.75" thickBot="1" x14ac:dyDescent="0.45">
      <c r="A57" s="84"/>
      <c r="B57" s="6" t="s">
        <v>9</v>
      </c>
      <c r="C57" s="7">
        <f>((MROUND(C56,1)-MROUND('Semaine Précédente'!C56,1))/MROUND('Semaine Précédente'!C56,1)*100)</f>
        <v>0</v>
      </c>
      <c r="D57" s="7">
        <f>((MROUND(D56,1)-MROUND('Semaine Précédente'!D56,1))/MROUND('Semaine Précédente'!D56,1)*100)</f>
        <v>0</v>
      </c>
      <c r="E57" s="7">
        <f>((MROUND(E56,1)-MROUND('Semaine Précédente'!E56,1))/MROUND('Semaine Précédente'!E56,1)*100)</f>
        <v>-0.66963986767916206</v>
      </c>
      <c r="F57" s="7">
        <f>((MROUND(F56,1)-MROUND('Semaine Précédente'!F56,1))/MROUND('Semaine Précédente'!F56,1)*100)</f>
        <v>0</v>
      </c>
      <c r="G57" s="7">
        <f>((MROUND(G56,1)-MROUND('Semaine Précédente'!G56,1))/MROUND('Semaine Précédente'!G56,1)*100)</f>
        <v>0</v>
      </c>
      <c r="H57" s="7">
        <f>((MROUND(H56,1)-MROUND('Semaine Précédente'!H56,1))/MROUND('Semaine Précédente'!H56,1)*100)</f>
        <v>0.46822648703965908</v>
      </c>
    </row>
    <row r="58" spans="1:8" ht="18.75" thickBot="1" x14ac:dyDescent="0.45">
      <c r="A58" s="84" t="s">
        <v>29</v>
      </c>
      <c r="B58" s="4" t="s">
        <v>8</v>
      </c>
      <c r="C58" s="5">
        <f>'MARCHE DANTOKPA'!I29</f>
        <v>71000</v>
      </c>
      <c r="D58" s="5">
        <f>'MARCHE OUANDO'!I29</f>
        <v>68666.666666666672</v>
      </c>
      <c r="E58" s="5">
        <f>'MARCHE ARZEKE'!I29</f>
        <v>74166.666666666672</v>
      </c>
      <c r="F58" s="5">
        <f>'MARCHE ST KOUAGOU'!I29</f>
        <v>76000</v>
      </c>
      <c r="G58" s="5">
        <f>'MARCHE BOHICON'!I29</f>
        <v>75000</v>
      </c>
      <c r="H58" s="5">
        <f>'MARCHE LOKOSSA'!I29</f>
        <v>71000</v>
      </c>
    </row>
    <row r="59" spans="1:8" ht="18.75" thickBot="1" x14ac:dyDescent="0.45">
      <c r="A59" s="84"/>
      <c r="B59" s="6" t="s">
        <v>9</v>
      </c>
      <c r="C59" s="7">
        <f>((MROUND(C58,1)-MROUND('Semaine Précédente'!C58,1))/MROUND('Semaine Précédente'!C58,1)*100)</f>
        <v>0</v>
      </c>
      <c r="D59" s="7">
        <f>((MROUND(D58,1)-MROUND('Semaine Précédente'!D58,1))/MROUND('Semaine Précédente'!D58,1)*100)</f>
        <v>0</v>
      </c>
      <c r="E59" s="7">
        <f>((MROUND(E58,1)-MROUND('Semaine Précédente'!E58,1))/MROUND('Semaine Précédente'!E58,1)*100)</f>
        <v>0</v>
      </c>
      <c r="F59" s="7">
        <f>((MROUND(F58,1)-MROUND('Semaine Précédente'!F58,1))/MROUND('Semaine Précédente'!F58,1)*100)</f>
        <v>0</v>
      </c>
      <c r="G59" s="7">
        <f>((MROUND(G58,1)-MROUND('Semaine Précédente'!G58,1))/MROUND('Semaine Précédente'!G58,1)*100)</f>
        <v>0</v>
      </c>
      <c r="H59" s="7">
        <f>((MROUND(H58,1)-MROUND('Semaine Précédente'!H58,1))/MROUND('Semaine Précédente'!H58,1)*100)</f>
        <v>0</v>
      </c>
    </row>
    <row r="60" spans="1:8" ht="18.75" thickBot="1" x14ac:dyDescent="0.45">
      <c r="A60" s="84" t="s">
        <v>30</v>
      </c>
      <c r="B60" s="4" t="s">
        <v>8</v>
      </c>
      <c r="C60" s="5">
        <f>'MARCHE DANTOKPA'!I30</f>
        <v>480000</v>
      </c>
      <c r="D60" s="5">
        <f>'MARCHE OUANDO'!I30</f>
        <v>490000</v>
      </c>
      <c r="E60" s="5">
        <f>'MARCHE ARZEKE'!I30</f>
        <v>491666.66666666669</v>
      </c>
      <c r="F60" s="5">
        <f>'MARCHE ST KOUAGOU'!I30</f>
        <v>510000</v>
      </c>
      <c r="G60" s="5">
        <f>'MARCHE BOHICON'!I30</f>
        <v>490000</v>
      </c>
      <c r="H60" s="5">
        <f>'MARCHE LOKOSSA'!I30</f>
        <v>490000</v>
      </c>
    </row>
    <row r="61" spans="1:8" ht="18.75" thickBot="1" x14ac:dyDescent="0.45">
      <c r="A61" s="84"/>
      <c r="B61" s="6" t="s">
        <v>9</v>
      </c>
      <c r="C61" s="7">
        <f>((MROUND(C60,1)-MROUND('Semaine Précédente'!C60,1))/MROUND('Semaine Précédente'!C60,1)*100)</f>
        <v>0</v>
      </c>
      <c r="D61" s="7">
        <f>((MROUND(D60,1)-MROUND('Semaine Précédente'!D60,1))/MROUND('Semaine Précédente'!D60,1)*100)</f>
        <v>0</v>
      </c>
      <c r="E61" s="7">
        <f>((MROUND(E60,1)-MROUND('Semaine Précédente'!E60,1))/MROUND('Semaine Précédente'!E60,1)*100)</f>
        <v>0</v>
      </c>
      <c r="F61" s="7">
        <f>((MROUND(F60,1)-MROUND('Semaine Précédente'!F60,1))/MROUND('Semaine Précédente'!F60,1)*100)</f>
        <v>0</v>
      </c>
      <c r="G61" s="7">
        <f>((MROUND(G60,1)-MROUND('Semaine Précédente'!G60,1))/MROUND('Semaine Précédente'!G60,1)*100)</f>
        <v>0</v>
      </c>
      <c r="H61" s="7">
        <f>((MROUND(H60,1)-MROUND('Semaine Précédente'!H60,1))/MROUND('Semaine Précédente'!H60,1)*100)</f>
        <v>0</v>
      </c>
    </row>
    <row r="62" spans="1:8" ht="18.75" thickBot="1" x14ac:dyDescent="0.45">
      <c r="A62" s="84" t="s">
        <v>31</v>
      </c>
      <c r="B62" s="4" t="s">
        <v>8</v>
      </c>
      <c r="C62" s="5">
        <f>'MARCHE DANTOKPA'!I31</f>
        <v>480000</v>
      </c>
      <c r="D62" s="5">
        <f>'MARCHE OUANDO'!I31</f>
        <v>490000</v>
      </c>
      <c r="E62" s="5">
        <f>'MARCHE ARZEKE'!I31</f>
        <v>493333.33333333331</v>
      </c>
      <c r="F62" s="5">
        <f>'MARCHE ST KOUAGOU'!I31</f>
        <v>510000</v>
      </c>
      <c r="G62" s="5">
        <f>'MARCHE BOHICON'!I31</f>
        <v>490000</v>
      </c>
      <c r="H62" s="5">
        <f>'MARCHE LOKOSSA'!I31</f>
        <v>490000</v>
      </c>
    </row>
    <row r="63" spans="1:8" ht="18.75" thickBot="1" x14ac:dyDescent="0.45">
      <c r="A63" s="84"/>
      <c r="B63" s="6" t="s">
        <v>9</v>
      </c>
      <c r="C63" s="7">
        <f>((MROUND(C62,1)-MROUND('Semaine Précédente'!C62,1))/MROUND('Semaine Précédente'!C62,1)*100)</f>
        <v>0</v>
      </c>
      <c r="D63" s="7">
        <f>((MROUND(D62,1)-MROUND('Semaine Précédente'!D62,1))/MROUND('Semaine Précédente'!D62,1)*100)</f>
        <v>0</v>
      </c>
      <c r="E63" s="7">
        <f>((MROUND(E62,1)-MROUND('Semaine Précédente'!E62,1))/MROUND('Semaine Précédente'!E62,1)*100)</f>
        <v>-0.33676767676767677</v>
      </c>
      <c r="F63" s="7">
        <f>((MROUND(F62,1)-MROUND('Semaine Précédente'!F62,1))/MROUND('Semaine Précédente'!F62,1)*100)</f>
        <v>0</v>
      </c>
      <c r="G63" s="7">
        <f>((MROUND(G62,1)-MROUND('Semaine Précédente'!G62,1))/MROUND('Semaine Précédente'!G62,1)*100)</f>
        <v>0</v>
      </c>
      <c r="H63" s="7">
        <f>((MROUND(H62,1)-MROUND('Semaine Précédente'!H62,1))/MROUND('Semaine Précédente'!H62,1)*100)</f>
        <v>0</v>
      </c>
    </row>
    <row r="64" spans="1:8" x14ac:dyDescent="0.4">
      <c r="A64" s="67" t="s">
        <v>54</v>
      </c>
      <c r="B64" s="68"/>
      <c r="C64" s="68"/>
      <c r="D64" s="68"/>
      <c r="E64" s="65"/>
      <c r="F64" s="60"/>
      <c r="G64" s="65"/>
      <c r="H64" s="62"/>
    </row>
    <row r="65" spans="1:8" ht="17.25" customHeight="1" x14ac:dyDescent="0.4">
      <c r="A65" s="64" t="s">
        <v>55</v>
      </c>
      <c r="B65" s="64"/>
      <c r="C65" s="64"/>
      <c r="D65" s="64"/>
      <c r="E65" s="65"/>
      <c r="F65" s="60"/>
      <c r="G65" s="65"/>
      <c r="H65" s="62"/>
    </row>
    <row r="66" spans="1:8" x14ac:dyDescent="0.4">
      <c r="A66" s="69"/>
      <c r="B66" s="69"/>
      <c r="C66" s="69"/>
      <c r="D66" s="69"/>
      <c r="E66" s="66"/>
      <c r="F66" s="61"/>
      <c r="G66" s="66"/>
      <c r="H66" s="63"/>
    </row>
  </sheetData>
  <mergeCells count="30">
    <mergeCell ref="A48:A49"/>
    <mergeCell ref="A52:A53"/>
    <mergeCell ref="A18:A19"/>
    <mergeCell ref="A20:A21"/>
    <mergeCell ref="A22:A23"/>
    <mergeCell ref="A32:A33"/>
    <mergeCell ref="A34:A35"/>
    <mergeCell ref="A36:A37"/>
    <mergeCell ref="A44:A45"/>
    <mergeCell ref="A46:A47"/>
    <mergeCell ref="A24:A25"/>
    <mergeCell ref="A26:A27"/>
    <mergeCell ref="A28:A29"/>
    <mergeCell ref="A30:A31"/>
    <mergeCell ref="A56:A57"/>
    <mergeCell ref="A58:A59"/>
    <mergeCell ref="A60:A61"/>
    <mergeCell ref="A62:A63"/>
    <mergeCell ref="C4:H4"/>
    <mergeCell ref="A6:A7"/>
    <mergeCell ref="A8:A9"/>
    <mergeCell ref="A10:A11"/>
    <mergeCell ref="A12:A13"/>
    <mergeCell ref="A14:A15"/>
    <mergeCell ref="A50:A51"/>
    <mergeCell ref="A54:A55"/>
    <mergeCell ref="A38:A39"/>
    <mergeCell ref="A40:A41"/>
    <mergeCell ref="A42:A43"/>
    <mergeCell ref="A16:A17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6" workbookViewId="0">
      <selection activeCell="H14" sqref="H14"/>
    </sheetView>
  </sheetViews>
  <sheetFormatPr baseColWidth="10" defaultRowHeight="18" x14ac:dyDescent="0.4"/>
  <cols>
    <col min="1" max="1" width="49.28515625" style="1" customWidth="1"/>
    <col min="2" max="2" width="7.85546875" style="1" bestFit="1" customWidth="1"/>
    <col min="3" max="3" width="9.85546875" style="1" bestFit="1" customWidth="1"/>
    <col min="4" max="4" width="8.28515625" style="1" bestFit="1" customWidth="1"/>
    <col min="5" max="5" width="9.85546875" style="1" bestFit="1" customWidth="1"/>
    <col min="6" max="6" width="8.7109375" style="1" bestFit="1" customWidth="1"/>
    <col min="7" max="7" width="9.85546875" style="1" bestFit="1" customWidth="1"/>
    <col min="8" max="8" width="8.42578125" style="1" bestFit="1" customWidth="1"/>
    <col min="9" max="9" width="15.85546875" style="10" bestFit="1" customWidth="1"/>
    <col min="10" max="10" width="4.7109375" style="1" customWidth="1"/>
    <col min="11" max="11" width="15" style="24" bestFit="1" customWidth="1"/>
    <col min="12" max="12" width="26.85546875" style="24" bestFit="1" customWidth="1"/>
    <col min="13" max="13" width="7.85546875" style="27" bestFit="1" customWidth="1"/>
    <col min="14" max="14" width="6.42578125" style="1" bestFit="1" customWidth="1"/>
    <col min="15" max="16384" width="11.42578125" style="1"/>
  </cols>
  <sheetData>
    <row r="1" spans="1:13" ht="18.75" thickBot="1" x14ac:dyDescent="0.45">
      <c r="A1" s="11" t="s">
        <v>56</v>
      </c>
      <c r="G1" s="11"/>
      <c r="K1" s="87" t="s">
        <v>63</v>
      </c>
      <c r="L1" s="87" t="s">
        <v>61</v>
      </c>
      <c r="M1" s="88" t="s">
        <v>62</v>
      </c>
    </row>
    <row r="2" spans="1:13" ht="19.5" thickTop="1" thickBot="1" x14ac:dyDescent="0.45">
      <c r="A2" s="12" t="s">
        <v>33</v>
      </c>
      <c r="B2" s="13" t="s">
        <v>34</v>
      </c>
      <c r="C2" s="14" t="s">
        <v>35</v>
      </c>
      <c r="D2" s="15" t="s">
        <v>36</v>
      </c>
      <c r="E2" s="14" t="s">
        <v>37</v>
      </c>
      <c r="F2" s="15" t="s">
        <v>38</v>
      </c>
      <c r="G2" s="14" t="s">
        <v>39</v>
      </c>
      <c r="H2" s="16" t="s">
        <v>40</v>
      </c>
      <c r="I2" s="17" t="s">
        <v>41</v>
      </c>
      <c r="K2" s="88"/>
      <c r="L2" s="88"/>
      <c r="M2" s="88"/>
    </row>
    <row r="3" spans="1:13" s="19" customFormat="1" ht="21" customHeight="1" thickBot="1" x14ac:dyDescent="0.45">
      <c r="A3" s="36" t="s">
        <v>7</v>
      </c>
      <c r="B3" s="41" t="s">
        <v>70</v>
      </c>
      <c r="C3" s="43">
        <v>250</v>
      </c>
      <c r="D3" s="43">
        <v>1035</v>
      </c>
      <c r="E3" s="43">
        <f t="shared" ref="E3:F13" si="0">C3</f>
        <v>250</v>
      </c>
      <c r="F3" s="43">
        <f>D3</f>
        <v>1035</v>
      </c>
      <c r="G3" s="43">
        <f t="shared" ref="G3:H13" si="1">C3</f>
        <v>250</v>
      </c>
      <c r="H3" s="43">
        <f>D3</f>
        <v>1035</v>
      </c>
      <c r="I3" s="39">
        <f>(SUM(C3/D3+E3/F3+G3/H3)*1000)/3</f>
        <v>241.54589371980674</v>
      </c>
      <c r="K3" s="20">
        <v>241.18374490842871</v>
      </c>
      <c r="L3" s="21">
        <f t="shared" ref="L3:L27" si="2">I3-K3</f>
        <v>0.36214881137803445</v>
      </c>
      <c r="M3" s="22">
        <f>(I3-K3)/K3</f>
        <v>1.5015473431492371E-3</v>
      </c>
    </row>
    <row r="4" spans="1:13" ht="21" customHeight="1" thickBot="1" x14ac:dyDescent="0.45">
      <c r="A4" s="36" t="s">
        <v>42</v>
      </c>
      <c r="B4" s="41" t="s">
        <v>70</v>
      </c>
      <c r="C4" s="43">
        <v>500</v>
      </c>
      <c r="D4" s="43">
        <v>1022</v>
      </c>
      <c r="E4" s="43">
        <f t="shared" si="0"/>
        <v>500</v>
      </c>
      <c r="F4" s="43">
        <f t="shared" si="0"/>
        <v>1022</v>
      </c>
      <c r="G4" s="43">
        <f t="shared" si="1"/>
        <v>500</v>
      </c>
      <c r="H4" s="43">
        <f t="shared" si="1"/>
        <v>1022</v>
      </c>
      <c r="I4" s="39">
        <f t="shared" ref="I4:I13" si="3">(SUM(C4/D4+E4/F4+G4/H4)*1000)/3</f>
        <v>489.23679060665364</v>
      </c>
      <c r="K4" s="24">
        <v>496.03174603174602</v>
      </c>
      <c r="L4" s="25">
        <f t="shared" si="2"/>
        <v>-6.7949554250923825</v>
      </c>
      <c r="M4" s="26">
        <f t="shared" ref="M4:M27" si="4">(I4-K4)/K4</f>
        <v>-1.3698630136986243E-2</v>
      </c>
    </row>
    <row r="5" spans="1:13" s="19" customFormat="1" ht="21" customHeight="1" thickBot="1" x14ac:dyDescent="0.45">
      <c r="A5" s="36" t="s">
        <v>11</v>
      </c>
      <c r="B5" s="41" t="s">
        <v>70</v>
      </c>
      <c r="C5" s="43">
        <v>400</v>
      </c>
      <c r="D5" s="43">
        <v>1027</v>
      </c>
      <c r="E5" s="43">
        <f t="shared" si="0"/>
        <v>400</v>
      </c>
      <c r="F5" s="43">
        <f t="shared" si="0"/>
        <v>1027</v>
      </c>
      <c r="G5" s="43">
        <f t="shared" si="1"/>
        <v>400</v>
      </c>
      <c r="H5" s="43">
        <f t="shared" si="1"/>
        <v>1027</v>
      </c>
      <c r="I5" s="39">
        <f t="shared" si="3"/>
        <v>389.48393378773125</v>
      </c>
      <c r="K5" s="20">
        <v>383.87715930902112</v>
      </c>
      <c r="L5" s="21">
        <f t="shared" si="2"/>
        <v>5.6067744787101219</v>
      </c>
      <c r="M5" s="22">
        <f t="shared" si="4"/>
        <v>1.4605647517039867E-2</v>
      </c>
    </row>
    <row r="6" spans="1:13" s="19" customFormat="1" ht="21" customHeight="1" thickBot="1" x14ac:dyDescent="0.45">
      <c r="A6" s="36" t="s">
        <v>12</v>
      </c>
      <c r="B6" s="41" t="s">
        <v>70</v>
      </c>
      <c r="C6" s="43">
        <v>400</v>
      </c>
      <c r="D6" s="43">
        <v>925</v>
      </c>
      <c r="E6" s="43">
        <f t="shared" si="0"/>
        <v>400</v>
      </c>
      <c r="F6" s="43">
        <f t="shared" si="0"/>
        <v>925</v>
      </c>
      <c r="G6" s="43">
        <f t="shared" si="1"/>
        <v>400</v>
      </c>
      <c r="H6" s="43">
        <f t="shared" si="1"/>
        <v>925</v>
      </c>
      <c r="I6" s="39">
        <f t="shared" si="3"/>
        <v>432.43243243243245</v>
      </c>
      <c r="K6" s="20">
        <v>431.49946062567432</v>
      </c>
      <c r="L6" s="21">
        <f t="shared" si="2"/>
        <v>0.93297180675813252</v>
      </c>
      <c r="M6" s="22">
        <f t="shared" si="4"/>
        <v>2.1621621621619718E-3</v>
      </c>
    </row>
    <row r="7" spans="1:13" s="19" customFormat="1" ht="21" customHeight="1" thickBot="1" x14ac:dyDescent="0.45">
      <c r="A7" s="36" t="s">
        <v>13</v>
      </c>
      <c r="B7" s="41" t="s">
        <v>70</v>
      </c>
      <c r="C7" s="43">
        <v>350</v>
      </c>
      <c r="D7" s="43">
        <v>789</v>
      </c>
      <c r="E7" s="43">
        <f t="shared" si="0"/>
        <v>350</v>
      </c>
      <c r="F7" s="43">
        <f t="shared" si="0"/>
        <v>789</v>
      </c>
      <c r="G7" s="43">
        <f t="shared" si="1"/>
        <v>350</v>
      </c>
      <c r="H7" s="43">
        <f t="shared" si="1"/>
        <v>789</v>
      </c>
      <c r="I7" s="39">
        <f t="shared" si="3"/>
        <v>443.59949302915084</v>
      </c>
      <c r="K7" s="20">
        <v>446.4285714285715</v>
      </c>
      <c r="L7" s="21">
        <f t="shared" si="2"/>
        <v>-2.8290783994206663</v>
      </c>
      <c r="M7" s="22">
        <f t="shared" si="4"/>
        <v>-6.3371356147022915E-3</v>
      </c>
    </row>
    <row r="8" spans="1:13" s="19" customFormat="1" ht="21" customHeight="1" thickBot="1" x14ac:dyDescent="0.45">
      <c r="A8" s="37" t="s">
        <v>64</v>
      </c>
      <c r="B8" s="41" t="s">
        <v>70</v>
      </c>
      <c r="C8" s="43">
        <v>500</v>
      </c>
      <c r="D8" s="43">
        <v>1108</v>
      </c>
      <c r="E8" s="43">
        <f t="shared" si="0"/>
        <v>500</v>
      </c>
      <c r="F8" s="43">
        <f t="shared" si="0"/>
        <v>1108</v>
      </c>
      <c r="G8" s="43">
        <f t="shared" si="1"/>
        <v>500</v>
      </c>
      <c r="H8" s="43">
        <f t="shared" si="1"/>
        <v>1108</v>
      </c>
      <c r="I8" s="39">
        <f t="shared" si="3"/>
        <v>451.26353790613717</v>
      </c>
      <c r="K8" s="20">
        <v>451.26353790613717</v>
      </c>
      <c r="L8" s="21">
        <f t="shared" si="2"/>
        <v>0</v>
      </c>
      <c r="M8" s="22">
        <f t="shared" si="4"/>
        <v>0</v>
      </c>
    </row>
    <row r="9" spans="1:13" s="19" customFormat="1" ht="21" customHeight="1" thickBot="1" x14ac:dyDescent="0.45">
      <c r="A9" s="36" t="s">
        <v>43</v>
      </c>
      <c r="B9" s="41" t="s">
        <v>70</v>
      </c>
      <c r="C9" s="43">
        <v>650</v>
      </c>
      <c r="D9" s="43">
        <v>961</v>
      </c>
      <c r="E9" s="43">
        <f t="shared" si="0"/>
        <v>650</v>
      </c>
      <c r="F9" s="43">
        <f t="shared" si="0"/>
        <v>961</v>
      </c>
      <c r="G9" s="43">
        <f t="shared" si="1"/>
        <v>650</v>
      </c>
      <c r="H9" s="43">
        <f t="shared" si="1"/>
        <v>961</v>
      </c>
      <c r="I9" s="39">
        <f t="shared" si="3"/>
        <v>676.37877211238299</v>
      </c>
      <c r="K9" s="20">
        <v>684.26197458455511</v>
      </c>
      <c r="L9" s="21">
        <f t="shared" si="2"/>
        <v>-7.8832024721721154</v>
      </c>
      <c r="M9" s="22">
        <f t="shared" si="4"/>
        <v>-1.1520737327188679E-2</v>
      </c>
    </row>
    <row r="10" spans="1:13" s="19" customFormat="1" ht="21" customHeight="1" thickBot="1" x14ac:dyDescent="0.45">
      <c r="A10" s="37" t="s">
        <v>44</v>
      </c>
      <c r="B10" s="41" t="s">
        <v>70</v>
      </c>
      <c r="C10" s="43">
        <v>500</v>
      </c>
      <c r="D10" s="43">
        <v>2147</v>
      </c>
      <c r="E10" s="43">
        <f t="shared" si="0"/>
        <v>500</v>
      </c>
      <c r="F10" s="43">
        <f t="shared" si="0"/>
        <v>2147</v>
      </c>
      <c r="G10" s="43">
        <f t="shared" si="1"/>
        <v>500</v>
      </c>
      <c r="H10" s="43">
        <f t="shared" si="1"/>
        <v>2147</v>
      </c>
      <c r="I10" s="39">
        <f t="shared" si="3"/>
        <v>232.88309268747091</v>
      </c>
      <c r="K10" s="20">
        <v>234.41162681669013</v>
      </c>
      <c r="L10" s="21">
        <f t="shared" si="2"/>
        <v>-1.5285341292192243</v>
      </c>
      <c r="M10" s="22">
        <f t="shared" si="4"/>
        <v>-6.5207265952492103E-3</v>
      </c>
    </row>
    <row r="11" spans="1:13" s="19" customFormat="1" ht="23.25" thickBot="1" x14ac:dyDescent="0.45">
      <c r="A11" s="36" t="s">
        <v>45</v>
      </c>
      <c r="B11" s="41" t="s">
        <v>70</v>
      </c>
      <c r="C11" s="43">
        <v>200</v>
      </c>
      <c r="D11" s="43">
        <v>983</v>
      </c>
      <c r="E11" s="43">
        <f t="shared" si="0"/>
        <v>200</v>
      </c>
      <c r="F11" s="43">
        <v>997</v>
      </c>
      <c r="G11" s="43">
        <f t="shared" si="1"/>
        <v>200</v>
      </c>
      <c r="H11" s="43">
        <v>978</v>
      </c>
      <c r="I11" s="39">
        <f t="shared" si="3"/>
        <v>202.85319417148119</v>
      </c>
      <c r="K11" s="20">
        <v>185.33693884558042</v>
      </c>
      <c r="L11" s="21">
        <f t="shared" si="2"/>
        <v>17.516255325900772</v>
      </c>
      <c r="M11" s="22">
        <f t="shared" si="4"/>
        <v>9.4510330401512771E-2</v>
      </c>
    </row>
    <row r="12" spans="1:13" s="19" customFormat="1" ht="23.25" thickBot="1" x14ac:dyDescent="0.45">
      <c r="A12" s="37" t="s">
        <v>17</v>
      </c>
      <c r="B12" s="41" t="s">
        <v>70</v>
      </c>
      <c r="C12" s="43">
        <v>100</v>
      </c>
      <c r="D12" s="43">
        <v>173</v>
      </c>
      <c r="E12" s="43">
        <f t="shared" si="0"/>
        <v>100</v>
      </c>
      <c r="F12" s="43">
        <v>175</v>
      </c>
      <c r="G12" s="43">
        <f t="shared" si="1"/>
        <v>100</v>
      </c>
      <c r="H12" s="43">
        <v>189</v>
      </c>
      <c r="I12" s="39">
        <f t="shared" si="3"/>
        <v>559.52126087000852</v>
      </c>
      <c r="K12" s="20">
        <v>581.79848988533217</v>
      </c>
      <c r="L12" s="21">
        <f t="shared" si="2"/>
        <v>-22.277229015323655</v>
      </c>
      <c r="M12" s="22">
        <f t="shared" si="4"/>
        <v>-3.8290283324238811E-2</v>
      </c>
    </row>
    <row r="13" spans="1:13" ht="21" customHeight="1" thickBot="1" x14ac:dyDescent="0.45">
      <c r="A13" s="36" t="s">
        <v>46</v>
      </c>
      <c r="B13" s="41" t="s">
        <v>70</v>
      </c>
      <c r="C13" s="43">
        <v>200</v>
      </c>
      <c r="D13" s="43">
        <v>257</v>
      </c>
      <c r="E13" s="43">
        <f t="shared" si="0"/>
        <v>200</v>
      </c>
      <c r="F13" s="43">
        <v>237</v>
      </c>
      <c r="G13" s="43">
        <f t="shared" si="1"/>
        <v>200</v>
      </c>
      <c r="H13" s="43">
        <v>240</v>
      </c>
      <c r="I13" s="39">
        <f t="shared" si="3"/>
        <v>818.47510220164497</v>
      </c>
      <c r="K13" s="24">
        <v>800.22773279352225</v>
      </c>
      <c r="L13" s="25">
        <f t="shared" si="2"/>
        <v>18.247369408122722</v>
      </c>
      <c r="M13" s="26">
        <f t="shared" si="4"/>
        <v>2.2802720601075414E-2</v>
      </c>
    </row>
    <row r="14" spans="1:13" ht="21" customHeight="1" thickBot="1" x14ac:dyDescent="0.45">
      <c r="A14" s="36" t="s">
        <v>19</v>
      </c>
      <c r="B14" s="41" t="s">
        <v>71</v>
      </c>
      <c r="C14" s="43">
        <v>1100</v>
      </c>
      <c r="D14" s="46"/>
      <c r="E14" s="43">
        <f>C14</f>
        <v>1100</v>
      </c>
      <c r="F14" s="46"/>
      <c r="G14" s="43">
        <f>C14</f>
        <v>1100</v>
      </c>
      <c r="H14" s="47"/>
      <c r="I14" s="38">
        <f t="shared" ref="I14:I31" si="5">(+C14+E14+G14)/3</f>
        <v>1100</v>
      </c>
      <c r="K14" s="24">
        <v>1100</v>
      </c>
      <c r="L14" s="25">
        <f t="shared" si="2"/>
        <v>0</v>
      </c>
      <c r="M14" s="26">
        <f t="shared" si="4"/>
        <v>0</v>
      </c>
    </row>
    <row r="15" spans="1:13" ht="21" customHeight="1" thickBot="1" x14ac:dyDescent="0.45">
      <c r="A15" s="36" t="s">
        <v>20</v>
      </c>
      <c r="B15" s="41" t="s">
        <v>71</v>
      </c>
      <c r="C15" s="43">
        <v>700</v>
      </c>
      <c r="D15" s="46"/>
      <c r="E15" s="43">
        <f t="shared" ref="E15:E31" si="6">C15</f>
        <v>700</v>
      </c>
      <c r="F15" s="46"/>
      <c r="G15" s="43">
        <f t="shared" ref="G15:G31" si="7">C15</f>
        <v>700</v>
      </c>
      <c r="H15" s="47"/>
      <c r="I15" s="38">
        <f t="shared" si="5"/>
        <v>700</v>
      </c>
      <c r="K15" s="24">
        <v>700</v>
      </c>
      <c r="L15" s="25">
        <f t="shared" si="2"/>
        <v>0</v>
      </c>
      <c r="M15" s="26">
        <f t="shared" si="4"/>
        <v>0</v>
      </c>
    </row>
    <row r="16" spans="1:13" ht="23.25" thickBot="1" x14ac:dyDescent="0.45">
      <c r="A16" s="36" t="s">
        <v>21</v>
      </c>
      <c r="B16" s="41" t="s">
        <v>71</v>
      </c>
      <c r="C16" s="43">
        <v>600</v>
      </c>
      <c r="D16" s="46"/>
      <c r="E16" s="43">
        <f t="shared" si="6"/>
        <v>600</v>
      </c>
      <c r="F16" s="46"/>
      <c r="G16" s="43">
        <f t="shared" si="7"/>
        <v>600</v>
      </c>
      <c r="H16" s="47"/>
      <c r="I16" s="38">
        <f t="shared" si="5"/>
        <v>600</v>
      </c>
      <c r="K16" s="24">
        <v>600</v>
      </c>
      <c r="L16" s="25">
        <f t="shared" si="2"/>
        <v>0</v>
      </c>
      <c r="M16" s="26">
        <f t="shared" si="4"/>
        <v>0</v>
      </c>
    </row>
    <row r="17" spans="1:13" s="19" customFormat="1" ht="21" customHeight="1" thickBot="1" x14ac:dyDescent="0.45">
      <c r="A17" s="37" t="s">
        <v>22</v>
      </c>
      <c r="B17" s="41" t="s">
        <v>71</v>
      </c>
      <c r="C17" s="43">
        <v>450</v>
      </c>
      <c r="D17" s="46"/>
      <c r="E17" s="43">
        <f t="shared" si="6"/>
        <v>450</v>
      </c>
      <c r="F17" s="46"/>
      <c r="G17" s="43">
        <f t="shared" si="7"/>
        <v>450</v>
      </c>
      <c r="H17" s="47"/>
      <c r="I17" s="38">
        <f t="shared" si="5"/>
        <v>450</v>
      </c>
      <c r="K17" s="20">
        <v>450</v>
      </c>
      <c r="L17" s="21">
        <f t="shared" si="2"/>
        <v>0</v>
      </c>
      <c r="M17" s="22">
        <f t="shared" si="4"/>
        <v>0</v>
      </c>
    </row>
    <row r="18" spans="1:13" s="19" customFormat="1" ht="21" customHeight="1" thickBot="1" x14ac:dyDescent="0.45">
      <c r="A18" s="36" t="s">
        <v>47</v>
      </c>
      <c r="B18" s="41" t="s">
        <v>72</v>
      </c>
      <c r="C18" s="43">
        <v>3500</v>
      </c>
      <c r="D18" s="46"/>
      <c r="E18" s="43">
        <f t="shared" si="6"/>
        <v>3500</v>
      </c>
      <c r="F18" s="46"/>
      <c r="G18" s="43">
        <f t="shared" si="7"/>
        <v>3500</v>
      </c>
      <c r="H18" s="47"/>
      <c r="I18" s="38">
        <f t="shared" si="5"/>
        <v>3500</v>
      </c>
      <c r="K18" s="20">
        <v>3500</v>
      </c>
      <c r="L18" s="21">
        <f t="shared" si="2"/>
        <v>0</v>
      </c>
      <c r="M18" s="22">
        <f t="shared" si="4"/>
        <v>0</v>
      </c>
    </row>
    <row r="19" spans="1:13" ht="21" customHeight="1" thickBot="1" x14ac:dyDescent="0.45">
      <c r="A19" s="36" t="s">
        <v>24</v>
      </c>
      <c r="B19" s="41" t="s">
        <v>72</v>
      </c>
      <c r="C19" s="43">
        <v>6850</v>
      </c>
      <c r="D19" s="46"/>
      <c r="E19" s="43">
        <f t="shared" si="6"/>
        <v>6850</v>
      </c>
      <c r="F19" s="46"/>
      <c r="G19" s="43">
        <f t="shared" si="7"/>
        <v>6850</v>
      </c>
      <c r="H19" s="47"/>
      <c r="I19" s="38">
        <f t="shared" si="5"/>
        <v>6850</v>
      </c>
      <c r="K19" s="24">
        <v>6850</v>
      </c>
      <c r="L19" s="25">
        <f t="shared" si="2"/>
        <v>0</v>
      </c>
      <c r="M19" s="26">
        <f t="shared" si="4"/>
        <v>0</v>
      </c>
    </row>
    <row r="20" spans="1:13" ht="21" customHeight="1" thickBot="1" x14ac:dyDescent="0.45">
      <c r="A20" s="36" t="s">
        <v>48</v>
      </c>
      <c r="B20" s="41" t="s">
        <v>73</v>
      </c>
      <c r="C20" s="43">
        <v>1300</v>
      </c>
      <c r="D20" s="46"/>
      <c r="E20" s="43">
        <f t="shared" si="6"/>
        <v>1300</v>
      </c>
      <c r="F20" s="46"/>
      <c r="G20" s="43">
        <f t="shared" si="7"/>
        <v>1300</v>
      </c>
      <c r="H20" s="47"/>
      <c r="I20" s="38">
        <f t="shared" si="5"/>
        <v>1300</v>
      </c>
      <c r="K20" s="24">
        <v>1300</v>
      </c>
      <c r="L20" s="25">
        <f t="shared" si="2"/>
        <v>0</v>
      </c>
      <c r="M20" s="26">
        <f t="shared" si="4"/>
        <v>0</v>
      </c>
    </row>
    <row r="21" spans="1:13" ht="21" customHeight="1" thickBot="1" x14ac:dyDescent="0.45">
      <c r="A21" s="36" t="s">
        <v>25</v>
      </c>
      <c r="B21" s="41" t="s">
        <v>73</v>
      </c>
      <c r="C21" s="43">
        <v>3000</v>
      </c>
      <c r="D21" s="46"/>
      <c r="E21" s="43">
        <f t="shared" si="6"/>
        <v>3000</v>
      </c>
      <c r="F21" s="46"/>
      <c r="G21" s="43">
        <f t="shared" si="7"/>
        <v>3000</v>
      </c>
      <c r="H21" s="47"/>
      <c r="I21" s="38">
        <f t="shared" si="5"/>
        <v>3000</v>
      </c>
      <c r="K21" s="24">
        <v>3000</v>
      </c>
      <c r="L21" s="25">
        <f t="shared" si="2"/>
        <v>0</v>
      </c>
      <c r="M21" s="26">
        <f t="shared" si="4"/>
        <v>0</v>
      </c>
    </row>
    <row r="22" spans="1:13" ht="21" customHeight="1" thickBot="1" x14ac:dyDescent="0.45">
      <c r="A22" s="36" t="s">
        <v>26</v>
      </c>
      <c r="B22" s="41" t="s">
        <v>73</v>
      </c>
      <c r="C22" s="43">
        <v>3000</v>
      </c>
      <c r="D22" s="46"/>
      <c r="E22" s="43">
        <f t="shared" si="6"/>
        <v>3000</v>
      </c>
      <c r="F22" s="46"/>
      <c r="G22" s="43">
        <f t="shared" si="7"/>
        <v>3000</v>
      </c>
      <c r="H22" s="47"/>
      <c r="I22" s="38">
        <f t="shared" si="5"/>
        <v>3000</v>
      </c>
      <c r="K22" s="24">
        <v>3000</v>
      </c>
      <c r="L22" s="25">
        <f t="shared" si="2"/>
        <v>0</v>
      </c>
      <c r="M22" s="26">
        <f t="shared" si="4"/>
        <v>0</v>
      </c>
    </row>
    <row r="23" spans="1:13" ht="21" customHeight="1" thickBot="1" x14ac:dyDescent="0.45">
      <c r="A23" s="36" t="s">
        <v>65</v>
      </c>
      <c r="B23" s="41" t="s">
        <v>72</v>
      </c>
      <c r="C23" s="43">
        <v>5200</v>
      </c>
      <c r="D23" s="46"/>
      <c r="E23" s="43">
        <f t="shared" si="6"/>
        <v>5200</v>
      </c>
      <c r="F23" s="46"/>
      <c r="G23" s="43">
        <f t="shared" si="7"/>
        <v>5200</v>
      </c>
      <c r="H23" s="47"/>
      <c r="I23" s="38">
        <f t="shared" si="5"/>
        <v>5200</v>
      </c>
      <c r="K23" s="24">
        <v>5200</v>
      </c>
      <c r="L23" s="25">
        <f t="shared" si="2"/>
        <v>0</v>
      </c>
      <c r="M23" s="26">
        <f t="shared" si="4"/>
        <v>0</v>
      </c>
    </row>
    <row r="24" spans="1:13" ht="21" customHeight="1" thickBot="1" x14ac:dyDescent="0.45">
      <c r="A24" s="36" t="s">
        <v>66</v>
      </c>
      <c r="B24" s="41" t="s">
        <v>73</v>
      </c>
      <c r="C24" s="43">
        <v>1000</v>
      </c>
      <c r="D24" s="46"/>
      <c r="E24" s="43">
        <f t="shared" si="6"/>
        <v>1000</v>
      </c>
      <c r="F24" s="46"/>
      <c r="G24" s="43">
        <f t="shared" si="7"/>
        <v>1000</v>
      </c>
      <c r="H24" s="47"/>
      <c r="I24" s="38">
        <f t="shared" si="5"/>
        <v>1000</v>
      </c>
      <c r="J24" s="19"/>
      <c r="K24" s="20">
        <v>1000</v>
      </c>
      <c r="L24" s="25">
        <f t="shared" si="2"/>
        <v>0</v>
      </c>
      <c r="M24" s="26">
        <f t="shared" si="4"/>
        <v>0</v>
      </c>
    </row>
    <row r="25" spans="1:13" ht="21" customHeight="1" thickBot="1" x14ac:dyDescent="0.45">
      <c r="A25" s="37" t="s">
        <v>67</v>
      </c>
      <c r="B25" s="41" t="s">
        <v>73</v>
      </c>
      <c r="C25" s="43">
        <v>950</v>
      </c>
      <c r="D25" s="46"/>
      <c r="E25" s="43">
        <f t="shared" si="6"/>
        <v>950</v>
      </c>
      <c r="F25" s="46"/>
      <c r="G25" s="43">
        <f t="shared" si="7"/>
        <v>950</v>
      </c>
      <c r="H25" s="47"/>
      <c r="I25" s="38">
        <f t="shared" si="5"/>
        <v>950</v>
      </c>
      <c r="J25" s="19"/>
      <c r="K25" s="20">
        <v>950</v>
      </c>
      <c r="L25" s="25">
        <f t="shared" si="2"/>
        <v>0</v>
      </c>
      <c r="M25" s="26">
        <f t="shared" si="4"/>
        <v>0</v>
      </c>
    </row>
    <row r="26" spans="1:13" ht="21" customHeight="1" thickBot="1" x14ac:dyDescent="0.45">
      <c r="A26" s="36" t="s">
        <v>27</v>
      </c>
      <c r="B26" s="41" t="s">
        <v>73</v>
      </c>
      <c r="C26" s="43">
        <v>450</v>
      </c>
      <c r="D26" s="46"/>
      <c r="E26" s="43">
        <f t="shared" si="6"/>
        <v>450</v>
      </c>
      <c r="F26" s="46"/>
      <c r="G26" s="43">
        <f t="shared" si="7"/>
        <v>450</v>
      </c>
      <c r="H26" s="47"/>
      <c r="I26" s="38">
        <f t="shared" si="5"/>
        <v>450</v>
      </c>
      <c r="J26" s="19"/>
      <c r="K26" s="20">
        <v>450</v>
      </c>
      <c r="L26" s="25">
        <f t="shared" si="2"/>
        <v>0</v>
      </c>
      <c r="M26" s="26">
        <f t="shared" si="4"/>
        <v>0</v>
      </c>
    </row>
    <row r="27" spans="1:13" ht="21" customHeight="1" thickBot="1" x14ac:dyDescent="0.45">
      <c r="A27" s="36" t="s">
        <v>68</v>
      </c>
      <c r="B27" s="41" t="s">
        <v>73</v>
      </c>
      <c r="C27" s="43">
        <v>350</v>
      </c>
      <c r="D27" s="46"/>
      <c r="E27" s="43">
        <f t="shared" si="6"/>
        <v>350</v>
      </c>
      <c r="F27" s="46"/>
      <c r="G27" s="43">
        <f t="shared" si="7"/>
        <v>350</v>
      </c>
      <c r="H27" s="47"/>
      <c r="I27" s="38">
        <f t="shared" si="5"/>
        <v>350</v>
      </c>
      <c r="J27" s="19"/>
      <c r="K27" s="20">
        <v>350</v>
      </c>
      <c r="L27" s="25">
        <f t="shared" si="2"/>
        <v>0</v>
      </c>
      <c r="M27" s="26">
        <f t="shared" si="4"/>
        <v>0</v>
      </c>
    </row>
    <row r="28" spans="1:13" ht="23.25" thickBot="1" x14ac:dyDescent="0.45">
      <c r="A28" s="36" t="s">
        <v>28</v>
      </c>
      <c r="B28" s="41" t="s">
        <v>74</v>
      </c>
      <c r="C28" s="43">
        <v>71000</v>
      </c>
      <c r="D28" s="46"/>
      <c r="E28" s="43">
        <f t="shared" si="6"/>
        <v>71000</v>
      </c>
      <c r="F28" s="46"/>
      <c r="G28" s="43">
        <f t="shared" si="7"/>
        <v>71000</v>
      </c>
      <c r="H28" s="47"/>
      <c r="I28" s="38">
        <f t="shared" si="5"/>
        <v>71000</v>
      </c>
      <c r="J28" s="33"/>
      <c r="K28" s="24">
        <v>71000</v>
      </c>
      <c r="L28" s="25">
        <f>I28-K28</f>
        <v>0</v>
      </c>
      <c r="M28" s="26">
        <f>(I28-K28)/K28</f>
        <v>0</v>
      </c>
    </row>
    <row r="29" spans="1:13" ht="23.25" thickBot="1" x14ac:dyDescent="0.45">
      <c r="A29" s="36" t="s">
        <v>29</v>
      </c>
      <c r="B29" s="41" t="s">
        <v>74</v>
      </c>
      <c r="C29" s="43">
        <v>71000</v>
      </c>
      <c r="D29" s="46"/>
      <c r="E29" s="43">
        <f t="shared" si="6"/>
        <v>71000</v>
      </c>
      <c r="F29" s="46"/>
      <c r="G29" s="43">
        <f t="shared" si="7"/>
        <v>71000</v>
      </c>
      <c r="H29" s="47"/>
      <c r="I29" s="38">
        <f t="shared" si="5"/>
        <v>71000</v>
      </c>
      <c r="J29" s="33"/>
      <c r="K29" s="24">
        <v>71000</v>
      </c>
      <c r="L29" s="25">
        <f>I29-K29</f>
        <v>0</v>
      </c>
      <c r="M29" s="26">
        <f>(I29-K29)/K29</f>
        <v>0</v>
      </c>
    </row>
    <row r="30" spans="1:13" ht="23.25" thickBot="1" x14ac:dyDescent="0.45">
      <c r="A30" s="36" t="s">
        <v>30</v>
      </c>
      <c r="B30" s="41" t="s">
        <v>74</v>
      </c>
      <c r="C30" s="43">
        <v>480000</v>
      </c>
      <c r="D30" s="46"/>
      <c r="E30" s="43">
        <f t="shared" si="6"/>
        <v>480000</v>
      </c>
      <c r="F30" s="46"/>
      <c r="G30" s="43">
        <f t="shared" si="7"/>
        <v>480000</v>
      </c>
      <c r="H30" s="47"/>
      <c r="I30" s="38">
        <f t="shared" si="5"/>
        <v>480000</v>
      </c>
      <c r="J30" s="33"/>
      <c r="K30" s="24">
        <v>480000</v>
      </c>
      <c r="L30" s="25">
        <f>I30-K30</f>
        <v>0</v>
      </c>
      <c r="M30" s="26">
        <f>(I30-K30)/K30</f>
        <v>0</v>
      </c>
    </row>
    <row r="31" spans="1:13" ht="23.25" thickBot="1" x14ac:dyDescent="0.45">
      <c r="A31" s="36" t="s">
        <v>31</v>
      </c>
      <c r="B31" s="41" t="s">
        <v>74</v>
      </c>
      <c r="C31" s="43">
        <v>480000</v>
      </c>
      <c r="D31" s="56"/>
      <c r="E31" s="43">
        <f t="shared" si="6"/>
        <v>480000</v>
      </c>
      <c r="F31" s="56"/>
      <c r="G31" s="43">
        <f t="shared" si="7"/>
        <v>480000</v>
      </c>
      <c r="H31" s="57"/>
      <c r="I31" s="38">
        <f t="shared" si="5"/>
        <v>480000</v>
      </c>
      <c r="J31" s="33"/>
      <c r="K31" s="24">
        <v>480000</v>
      </c>
      <c r="L31" s="25">
        <f>I31-K31</f>
        <v>0</v>
      </c>
      <c r="M31" s="26">
        <f>(I31-K31)/K31</f>
        <v>0</v>
      </c>
    </row>
  </sheetData>
  <mergeCells count="3"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A12" sqref="A12:XFD12"/>
    </sheetView>
  </sheetViews>
  <sheetFormatPr baseColWidth="10" defaultRowHeight="18" x14ac:dyDescent="0.4"/>
  <cols>
    <col min="1" max="1" width="49.28515625" style="1" customWidth="1"/>
    <col min="2" max="2" width="7.85546875" style="1" bestFit="1" customWidth="1"/>
    <col min="3" max="3" width="9.85546875" style="1" bestFit="1" customWidth="1"/>
    <col min="4" max="4" width="8.28515625" style="1" bestFit="1" customWidth="1"/>
    <col min="5" max="5" width="9.85546875" style="1" bestFit="1" customWidth="1"/>
    <col min="6" max="6" width="8.7109375" style="1" bestFit="1" customWidth="1"/>
    <col min="7" max="7" width="9.85546875" style="1" bestFit="1" customWidth="1"/>
    <col min="8" max="8" width="8.5703125" style="1" bestFit="1" customWidth="1"/>
    <col min="9" max="9" width="15.85546875" style="10" bestFit="1" customWidth="1"/>
    <col min="10" max="10" width="4.7109375" style="1" customWidth="1"/>
    <col min="11" max="11" width="15" style="24" bestFit="1" customWidth="1"/>
    <col min="12" max="12" width="26.85546875" style="24" bestFit="1" customWidth="1"/>
    <col min="13" max="13" width="7.85546875" style="27" bestFit="1" customWidth="1"/>
    <col min="14" max="14" width="6.42578125" style="1" bestFit="1" customWidth="1"/>
    <col min="15" max="16384" width="11.42578125" style="1"/>
  </cols>
  <sheetData>
    <row r="1" spans="1:13" ht="18.75" thickBot="1" x14ac:dyDescent="0.45">
      <c r="A1" s="11" t="s">
        <v>57</v>
      </c>
      <c r="G1" s="11"/>
      <c r="K1" s="87" t="s">
        <v>63</v>
      </c>
      <c r="L1" s="87" t="s">
        <v>61</v>
      </c>
      <c r="M1" s="88" t="s">
        <v>62</v>
      </c>
    </row>
    <row r="2" spans="1:13" ht="19.5" thickTop="1" thickBot="1" x14ac:dyDescent="0.45">
      <c r="A2" s="12" t="s">
        <v>33</v>
      </c>
      <c r="B2" s="13" t="s">
        <v>34</v>
      </c>
      <c r="C2" s="14" t="s">
        <v>35</v>
      </c>
      <c r="D2" s="15" t="s">
        <v>36</v>
      </c>
      <c r="E2" s="14" t="s">
        <v>37</v>
      </c>
      <c r="F2" s="15" t="s">
        <v>38</v>
      </c>
      <c r="G2" s="14" t="s">
        <v>39</v>
      </c>
      <c r="H2" s="16" t="s">
        <v>40</v>
      </c>
      <c r="I2" s="17" t="s">
        <v>41</v>
      </c>
      <c r="K2" s="88"/>
      <c r="L2" s="88"/>
      <c r="M2" s="88"/>
    </row>
    <row r="3" spans="1:13" s="19" customFormat="1" ht="21" customHeight="1" thickBot="1" x14ac:dyDescent="0.45">
      <c r="A3" s="36" t="s">
        <v>7</v>
      </c>
      <c r="B3" s="41" t="s">
        <v>70</v>
      </c>
      <c r="C3" s="42">
        <v>225</v>
      </c>
      <c r="D3" s="43">
        <v>999</v>
      </c>
      <c r="E3" s="42">
        <v>225</v>
      </c>
      <c r="F3" s="42">
        <v>1015</v>
      </c>
      <c r="G3" s="42">
        <v>225</v>
      </c>
      <c r="H3" s="42">
        <v>1018</v>
      </c>
      <c r="I3" s="39">
        <f>(SUM(C3/D3+E3/F3+G3/H3)*1000)/3</f>
        <v>222.64057102482681</v>
      </c>
      <c r="K3" s="18">
        <v>222.54073892611893</v>
      </c>
      <c r="L3" s="21">
        <f t="shared" ref="L3:L27" si="0">I3-K3</f>
        <v>9.9832098707878458E-2</v>
      </c>
      <c r="M3" s="22">
        <f>(I3-K3)/K3</f>
        <v>4.4860145243348729E-4</v>
      </c>
    </row>
    <row r="4" spans="1:13" ht="21" customHeight="1" thickBot="1" x14ac:dyDescent="0.45">
      <c r="A4" s="36" t="s">
        <v>42</v>
      </c>
      <c r="B4" s="41" t="s">
        <v>70</v>
      </c>
      <c r="C4" s="42">
        <v>500</v>
      </c>
      <c r="D4" s="43">
        <v>1003</v>
      </c>
      <c r="E4" s="42">
        <v>500</v>
      </c>
      <c r="F4" s="42">
        <v>1011</v>
      </c>
      <c r="G4" s="42">
        <v>500</v>
      </c>
      <c r="H4" s="42">
        <v>1007</v>
      </c>
      <c r="I4" s="39">
        <f t="shared" ref="I4:I13" si="1">(SUM(C4/D4+E4/F4+G4/H4)*1000)/3</f>
        <v>496.5295526577948</v>
      </c>
      <c r="K4" s="23">
        <v>497.03989172320126</v>
      </c>
      <c r="L4" s="25">
        <f t="shared" si="0"/>
        <v>-0.51033906540646967</v>
      </c>
      <c r="M4" s="26">
        <f t="shared" ref="M4:M27" si="2">(I4-K4)/K4</f>
        <v>-1.0267567531393933E-3</v>
      </c>
    </row>
    <row r="5" spans="1:13" s="19" customFormat="1" ht="21" customHeight="1" thickBot="1" x14ac:dyDescent="0.45">
      <c r="A5" s="36" t="s">
        <v>11</v>
      </c>
      <c r="B5" s="41" t="s">
        <v>70</v>
      </c>
      <c r="C5" s="42">
        <v>325</v>
      </c>
      <c r="D5" s="43">
        <v>937</v>
      </c>
      <c r="E5" s="42">
        <v>325</v>
      </c>
      <c r="F5" s="42">
        <v>934</v>
      </c>
      <c r="G5" s="42">
        <v>325</v>
      </c>
      <c r="H5" s="42">
        <v>933</v>
      </c>
      <c r="I5" s="39">
        <f t="shared" si="1"/>
        <v>347.71869512125028</v>
      </c>
      <c r="K5" s="18">
        <v>347.60335509517523</v>
      </c>
      <c r="L5" s="21">
        <f t="shared" si="0"/>
        <v>0.1153400260750459</v>
      </c>
      <c r="M5" s="22">
        <f t="shared" si="2"/>
        <v>3.3181505409654436E-4</v>
      </c>
    </row>
    <row r="6" spans="1:13" s="19" customFormat="1" ht="21" customHeight="1" thickBot="1" x14ac:dyDescent="0.45">
      <c r="A6" s="36" t="s">
        <v>12</v>
      </c>
      <c r="B6" s="41" t="s">
        <v>70</v>
      </c>
      <c r="C6" s="42">
        <v>350</v>
      </c>
      <c r="D6" s="43">
        <v>963</v>
      </c>
      <c r="E6" s="42">
        <v>350</v>
      </c>
      <c r="F6" s="42">
        <v>949</v>
      </c>
      <c r="G6" s="42">
        <v>350</v>
      </c>
      <c r="H6" s="42">
        <v>958</v>
      </c>
      <c r="I6" s="39">
        <f t="shared" si="1"/>
        <v>365.86710008967424</v>
      </c>
      <c r="K6" s="18">
        <v>366.11917292417507</v>
      </c>
      <c r="L6" s="21">
        <f t="shared" si="0"/>
        <v>-0.25207283450083651</v>
      </c>
      <c r="M6" s="22">
        <f t="shared" si="2"/>
        <v>-6.8849940987122775E-4</v>
      </c>
    </row>
    <row r="7" spans="1:13" s="19" customFormat="1" ht="21" customHeight="1" thickBot="1" x14ac:dyDescent="0.45">
      <c r="A7" s="36" t="s">
        <v>13</v>
      </c>
      <c r="B7" s="41" t="s">
        <v>70</v>
      </c>
      <c r="C7" s="42">
        <v>300</v>
      </c>
      <c r="D7" s="43">
        <v>808</v>
      </c>
      <c r="E7" s="42">
        <v>300</v>
      </c>
      <c r="F7" s="42">
        <v>812</v>
      </c>
      <c r="G7" s="42">
        <v>300</v>
      </c>
      <c r="H7" s="42">
        <v>798</v>
      </c>
      <c r="I7" s="39">
        <f t="shared" si="1"/>
        <v>372.22836880524966</v>
      </c>
      <c r="K7" s="18">
        <v>371.44124945978018</v>
      </c>
      <c r="L7" s="21">
        <f t="shared" si="0"/>
        <v>0.78711934546947759</v>
      </c>
      <c r="M7" s="22">
        <f t="shared" si="2"/>
        <v>2.1190951371562925E-3</v>
      </c>
    </row>
    <row r="8" spans="1:13" ht="21" customHeight="1" thickBot="1" x14ac:dyDescent="0.45">
      <c r="A8" s="37" t="s">
        <v>64</v>
      </c>
      <c r="B8" s="41" t="s">
        <v>70</v>
      </c>
      <c r="C8" s="43">
        <v>500</v>
      </c>
      <c r="D8" s="43">
        <v>1014</v>
      </c>
      <c r="E8" s="43">
        <v>500</v>
      </c>
      <c r="F8" s="43">
        <v>1002</v>
      </c>
      <c r="G8" s="43">
        <v>500</v>
      </c>
      <c r="H8" s="43">
        <v>1004</v>
      </c>
      <c r="I8" s="39">
        <f t="shared" si="1"/>
        <v>496.7022036927583</v>
      </c>
      <c r="K8" s="23">
        <v>496.36404652016523</v>
      </c>
      <c r="L8" s="25">
        <f t="shared" si="0"/>
        <v>0.33815717259307121</v>
      </c>
      <c r="M8" s="26">
        <f t="shared" si="2"/>
        <v>6.8126846608607713E-4</v>
      </c>
    </row>
    <row r="9" spans="1:13" s="19" customFormat="1" ht="21" customHeight="1" thickBot="1" x14ac:dyDescent="0.45">
      <c r="A9" s="36" t="s">
        <v>43</v>
      </c>
      <c r="B9" s="41" t="s">
        <v>70</v>
      </c>
      <c r="C9" s="42">
        <v>600</v>
      </c>
      <c r="D9" s="43">
        <v>982</v>
      </c>
      <c r="E9" s="42">
        <v>600</v>
      </c>
      <c r="F9" s="42">
        <v>975</v>
      </c>
      <c r="G9" s="42">
        <v>600</v>
      </c>
      <c r="H9" s="42">
        <v>963</v>
      </c>
      <c r="I9" s="39">
        <f t="shared" si="1"/>
        <v>616.47851274209836</v>
      </c>
      <c r="K9" s="18">
        <v>614.5640650361803</v>
      </c>
      <c r="L9" s="21">
        <f t="shared" si="0"/>
        <v>1.9144477059180645</v>
      </c>
      <c r="M9" s="22">
        <f t="shared" si="2"/>
        <v>3.1151312203803491E-3</v>
      </c>
    </row>
    <row r="10" spans="1:13" s="19" customFormat="1" ht="23.25" thickBot="1" x14ac:dyDescent="0.45">
      <c r="A10" s="37" t="s">
        <v>44</v>
      </c>
      <c r="B10" s="41" t="s">
        <v>70</v>
      </c>
      <c r="C10" s="43">
        <v>1000</v>
      </c>
      <c r="D10" s="43">
        <v>2813</v>
      </c>
      <c r="E10" s="42">
        <v>1000</v>
      </c>
      <c r="F10" s="42">
        <v>2855</v>
      </c>
      <c r="G10" s="42">
        <v>1000</v>
      </c>
      <c r="H10" s="42">
        <v>2776</v>
      </c>
      <c r="I10" s="39">
        <f t="shared" si="1"/>
        <v>355.32853382917523</v>
      </c>
      <c r="K10" s="18">
        <v>359.50489530983037</v>
      </c>
      <c r="L10" s="21">
        <f>I10-K10</f>
        <v>-4.1763614806551459</v>
      </c>
      <c r="M10" s="22">
        <f t="shared" si="2"/>
        <v>-1.1616980839873827E-2</v>
      </c>
    </row>
    <row r="11" spans="1:13" s="19" customFormat="1" ht="23.25" thickBot="1" x14ac:dyDescent="0.45">
      <c r="A11" s="36" t="s">
        <v>45</v>
      </c>
      <c r="B11" s="41" t="s">
        <v>70</v>
      </c>
      <c r="C11" s="42">
        <v>100</v>
      </c>
      <c r="D11" s="43">
        <v>541</v>
      </c>
      <c r="E11" s="42">
        <v>100</v>
      </c>
      <c r="F11" s="42">
        <v>519</v>
      </c>
      <c r="G11" s="42">
        <v>100</v>
      </c>
      <c r="H11" s="42">
        <v>516</v>
      </c>
      <c r="I11" s="39">
        <f t="shared" si="1"/>
        <v>190.43985350723156</v>
      </c>
      <c r="K11" s="18">
        <v>190.39610003097164</v>
      </c>
      <c r="L11" s="21">
        <f t="shared" si="0"/>
        <v>4.3753476259922763E-2</v>
      </c>
      <c r="M11" s="22">
        <f t="shared" si="2"/>
        <v>2.2980237648147943E-4</v>
      </c>
    </row>
    <row r="12" spans="1:13" s="19" customFormat="1" ht="23.25" thickBot="1" x14ac:dyDescent="0.45">
      <c r="A12" s="37" t="s">
        <v>17</v>
      </c>
      <c r="B12" s="41" t="s">
        <v>70</v>
      </c>
      <c r="C12" s="43">
        <v>100</v>
      </c>
      <c r="D12" s="43">
        <v>118</v>
      </c>
      <c r="E12" s="42">
        <v>100</v>
      </c>
      <c r="F12" s="43">
        <v>113</v>
      </c>
      <c r="G12" s="42">
        <v>100</v>
      </c>
      <c r="H12" s="43">
        <v>116</v>
      </c>
      <c r="I12" s="39">
        <f t="shared" si="1"/>
        <v>864.82744828275816</v>
      </c>
      <c r="K12" s="18">
        <v>862.75314723590589</v>
      </c>
      <c r="L12" s="21">
        <f t="shared" si="0"/>
        <v>2.0743010468522698</v>
      </c>
      <c r="M12" s="22">
        <f t="shared" si="2"/>
        <v>2.404281054781346E-3</v>
      </c>
    </row>
    <row r="13" spans="1:13" ht="21" customHeight="1" thickBot="1" x14ac:dyDescent="0.45">
      <c r="A13" s="36" t="s">
        <v>46</v>
      </c>
      <c r="B13" s="41" t="s">
        <v>70</v>
      </c>
      <c r="C13" s="42">
        <v>200</v>
      </c>
      <c r="D13" s="43">
        <v>288</v>
      </c>
      <c r="E13" s="42">
        <v>200</v>
      </c>
      <c r="F13" s="42">
        <v>281</v>
      </c>
      <c r="G13" s="42">
        <v>200</v>
      </c>
      <c r="H13" s="42">
        <v>269</v>
      </c>
      <c r="I13" s="39">
        <f t="shared" si="1"/>
        <v>716.56088015941975</v>
      </c>
      <c r="K13" s="23">
        <v>703.10585459102128</v>
      </c>
      <c r="L13" s="25">
        <f t="shared" si="0"/>
        <v>13.455025568398469</v>
      </c>
      <c r="M13" s="26">
        <f t="shared" si="2"/>
        <v>1.9136557433766375E-2</v>
      </c>
    </row>
    <row r="14" spans="1:13" ht="21" customHeight="1" thickBot="1" x14ac:dyDescent="0.45">
      <c r="A14" s="36" t="s">
        <v>19</v>
      </c>
      <c r="B14" s="41" t="s">
        <v>71</v>
      </c>
      <c r="C14" s="42">
        <v>1200</v>
      </c>
      <c r="D14" s="44"/>
      <c r="E14" s="42">
        <v>1200</v>
      </c>
      <c r="F14" s="44"/>
      <c r="G14" s="42">
        <v>1200</v>
      </c>
      <c r="H14" s="45"/>
      <c r="I14" s="38">
        <f t="shared" ref="I14:I31" si="3">(+C14+E14+G14)/3</f>
        <v>1200</v>
      </c>
      <c r="K14" s="23">
        <v>1200</v>
      </c>
      <c r="L14" s="25">
        <f t="shared" si="0"/>
        <v>0</v>
      </c>
      <c r="M14" s="26">
        <f t="shared" si="2"/>
        <v>0</v>
      </c>
    </row>
    <row r="15" spans="1:13" ht="21" customHeight="1" thickBot="1" x14ac:dyDescent="0.45">
      <c r="A15" s="36" t="s">
        <v>20</v>
      </c>
      <c r="B15" s="41" t="s">
        <v>71</v>
      </c>
      <c r="C15" s="43">
        <v>500</v>
      </c>
      <c r="D15" s="44"/>
      <c r="E15" s="42">
        <v>500</v>
      </c>
      <c r="F15" s="44"/>
      <c r="G15" s="42">
        <v>500</v>
      </c>
      <c r="H15" s="45"/>
      <c r="I15" s="38">
        <f t="shared" si="3"/>
        <v>500</v>
      </c>
      <c r="K15" s="23">
        <v>500</v>
      </c>
      <c r="L15" s="25">
        <f t="shared" si="0"/>
        <v>0</v>
      </c>
      <c r="M15" s="26">
        <f t="shared" si="2"/>
        <v>0</v>
      </c>
    </row>
    <row r="16" spans="1:13" s="19" customFormat="1" ht="21" customHeight="1" thickBot="1" x14ac:dyDescent="0.45">
      <c r="A16" s="36" t="s">
        <v>21</v>
      </c>
      <c r="B16" s="41" t="s">
        <v>71</v>
      </c>
      <c r="C16" s="43">
        <v>600</v>
      </c>
      <c r="D16" s="44"/>
      <c r="E16" s="42">
        <v>600</v>
      </c>
      <c r="F16" s="44"/>
      <c r="G16" s="42">
        <v>600</v>
      </c>
      <c r="H16" s="45"/>
      <c r="I16" s="38">
        <f t="shared" si="3"/>
        <v>600</v>
      </c>
      <c r="K16" s="18">
        <v>600</v>
      </c>
      <c r="L16" s="21">
        <f t="shared" si="0"/>
        <v>0</v>
      </c>
      <c r="M16" s="22">
        <f t="shared" si="2"/>
        <v>0</v>
      </c>
    </row>
    <row r="17" spans="1:13" s="19" customFormat="1" ht="21" customHeight="1" thickBot="1" x14ac:dyDescent="0.45">
      <c r="A17" s="37" t="s">
        <v>22</v>
      </c>
      <c r="B17" s="41" t="s">
        <v>71</v>
      </c>
      <c r="C17" s="43">
        <v>400</v>
      </c>
      <c r="D17" s="46"/>
      <c r="E17" s="42">
        <v>400</v>
      </c>
      <c r="F17" s="46"/>
      <c r="G17" s="42">
        <v>400</v>
      </c>
      <c r="H17" s="47"/>
      <c r="I17" s="38">
        <f t="shared" si="3"/>
        <v>400</v>
      </c>
      <c r="K17" s="18">
        <v>375</v>
      </c>
      <c r="L17" s="21">
        <f t="shared" si="0"/>
        <v>25</v>
      </c>
      <c r="M17" s="22">
        <f t="shared" si="2"/>
        <v>6.6666666666666666E-2</v>
      </c>
    </row>
    <row r="18" spans="1:13" s="19" customFormat="1" ht="21" customHeight="1" thickBot="1" x14ac:dyDescent="0.45">
      <c r="A18" s="36" t="s">
        <v>47</v>
      </c>
      <c r="B18" s="41" t="s">
        <v>72</v>
      </c>
      <c r="C18" s="43">
        <v>3300</v>
      </c>
      <c r="D18" s="44"/>
      <c r="E18" s="42">
        <v>3300</v>
      </c>
      <c r="F18" s="44"/>
      <c r="G18" s="42">
        <v>3300</v>
      </c>
      <c r="H18" s="45"/>
      <c r="I18" s="38">
        <f t="shared" si="3"/>
        <v>3300</v>
      </c>
      <c r="K18" s="18">
        <v>3300</v>
      </c>
      <c r="L18" s="21">
        <f t="shared" si="0"/>
        <v>0</v>
      </c>
      <c r="M18" s="22">
        <f t="shared" si="2"/>
        <v>0</v>
      </c>
    </row>
    <row r="19" spans="1:13" s="19" customFormat="1" ht="21" customHeight="1" thickBot="1" x14ac:dyDescent="0.45">
      <c r="A19" s="36" t="s">
        <v>24</v>
      </c>
      <c r="B19" s="41" t="s">
        <v>72</v>
      </c>
      <c r="C19" s="43">
        <v>6850</v>
      </c>
      <c r="D19" s="44"/>
      <c r="E19" s="42">
        <v>6850</v>
      </c>
      <c r="F19" s="44"/>
      <c r="G19" s="42">
        <v>6850</v>
      </c>
      <c r="H19" s="45"/>
      <c r="I19" s="38">
        <f t="shared" si="3"/>
        <v>6850</v>
      </c>
      <c r="K19" s="18">
        <v>6850</v>
      </c>
      <c r="L19" s="21">
        <f t="shared" si="0"/>
        <v>0</v>
      </c>
      <c r="M19" s="22">
        <f t="shared" si="2"/>
        <v>0</v>
      </c>
    </row>
    <row r="20" spans="1:13" ht="21" customHeight="1" thickBot="1" x14ac:dyDescent="0.45">
      <c r="A20" s="36" t="s">
        <v>48</v>
      </c>
      <c r="B20" s="41" t="s">
        <v>73</v>
      </c>
      <c r="C20" s="43">
        <v>1200</v>
      </c>
      <c r="D20" s="44"/>
      <c r="E20" s="42">
        <v>1300</v>
      </c>
      <c r="F20" s="44"/>
      <c r="G20" s="42">
        <v>1200</v>
      </c>
      <c r="H20" s="45"/>
      <c r="I20" s="38">
        <f t="shared" si="3"/>
        <v>1233.3333333333333</v>
      </c>
      <c r="K20" s="23">
        <v>1233.3333333333333</v>
      </c>
      <c r="L20" s="25">
        <f t="shared" si="0"/>
        <v>0</v>
      </c>
      <c r="M20" s="26">
        <f t="shared" si="2"/>
        <v>0</v>
      </c>
    </row>
    <row r="21" spans="1:13" ht="21" customHeight="1" thickBot="1" x14ac:dyDescent="0.45">
      <c r="A21" s="36" t="s">
        <v>25</v>
      </c>
      <c r="B21" s="41" t="s">
        <v>73</v>
      </c>
      <c r="C21" s="42">
        <v>2800</v>
      </c>
      <c r="D21" s="44"/>
      <c r="E21" s="42">
        <v>2800</v>
      </c>
      <c r="F21" s="44"/>
      <c r="G21" s="42">
        <v>2800</v>
      </c>
      <c r="H21" s="45"/>
      <c r="I21" s="38">
        <f t="shared" si="3"/>
        <v>2800</v>
      </c>
      <c r="K21" s="23">
        <v>2800</v>
      </c>
      <c r="L21" s="25">
        <f t="shared" si="0"/>
        <v>0</v>
      </c>
      <c r="M21" s="26">
        <f t="shared" si="2"/>
        <v>0</v>
      </c>
    </row>
    <row r="22" spans="1:13" s="31" customFormat="1" ht="21" customHeight="1" thickBot="1" x14ac:dyDescent="0.45">
      <c r="A22" s="36" t="s">
        <v>26</v>
      </c>
      <c r="B22" s="41" t="s">
        <v>73</v>
      </c>
      <c r="C22" s="42">
        <v>2800</v>
      </c>
      <c r="D22" s="44"/>
      <c r="E22" s="42">
        <v>2800</v>
      </c>
      <c r="F22" s="44"/>
      <c r="G22" s="42">
        <v>2800</v>
      </c>
      <c r="H22" s="45"/>
      <c r="I22" s="38">
        <f t="shared" si="3"/>
        <v>2800</v>
      </c>
      <c r="K22" s="23">
        <v>2800</v>
      </c>
      <c r="L22" s="25">
        <f t="shared" si="0"/>
        <v>0</v>
      </c>
      <c r="M22" s="26">
        <f t="shared" si="2"/>
        <v>0</v>
      </c>
    </row>
    <row r="23" spans="1:13" ht="21" customHeight="1" thickBot="1" x14ac:dyDescent="0.45">
      <c r="A23" s="36" t="s">
        <v>65</v>
      </c>
      <c r="B23" s="41" t="s">
        <v>72</v>
      </c>
      <c r="C23" s="42">
        <v>5500</v>
      </c>
      <c r="D23" s="44"/>
      <c r="E23" s="42">
        <v>5500</v>
      </c>
      <c r="F23" s="44"/>
      <c r="G23" s="42">
        <v>5300</v>
      </c>
      <c r="H23" s="45"/>
      <c r="I23" s="38">
        <f t="shared" si="3"/>
        <v>5433.333333333333</v>
      </c>
      <c r="K23" s="23">
        <v>5433.333333333333</v>
      </c>
      <c r="L23" s="25">
        <f t="shared" si="0"/>
        <v>0</v>
      </c>
      <c r="M23" s="26">
        <f t="shared" si="2"/>
        <v>0</v>
      </c>
    </row>
    <row r="24" spans="1:13" ht="21" customHeight="1" thickBot="1" x14ac:dyDescent="0.45">
      <c r="A24" s="36" t="s">
        <v>66</v>
      </c>
      <c r="B24" s="41" t="s">
        <v>73</v>
      </c>
      <c r="C24" s="42">
        <v>1000</v>
      </c>
      <c r="D24" s="44"/>
      <c r="E24" s="42">
        <v>1000</v>
      </c>
      <c r="F24" s="44"/>
      <c r="G24" s="42">
        <v>1000</v>
      </c>
      <c r="H24" s="45"/>
      <c r="I24" s="38">
        <f t="shared" si="3"/>
        <v>1000</v>
      </c>
      <c r="K24" s="23">
        <v>1000</v>
      </c>
      <c r="L24" s="25">
        <f t="shared" si="0"/>
        <v>0</v>
      </c>
      <c r="M24" s="26">
        <f t="shared" si="2"/>
        <v>0</v>
      </c>
    </row>
    <row r="25" spans="1:13" ht="21" customHeight="1" thickBot="1" x14ac:dyDescent="0.45">
      <c r="A25" s="37" t="s">
        <v>67</v>
      </c>
      <c r="B25" s="41" t="s">
        <v>73</v>
      </c>
      <c r="C25" s="43">
        <v>1000</v>
      </c>
      <c r="D25" s="46"/>
      <c r="E25" s="43">
        <v>1000</v>
      </c>
      <c r="F25" s="46"/>
      <c r="G25" s="43">
        <v>1000</v>
      </c>
      <c r="H25" s="47"/>
      <c r="I25" s="38">
        <f t="shared" si="3"/>
        <v>1000</v>
      </c>
      <c r="K25" s="23">
        <v>1000</v>
      </c>
      <c r="L25" s="25">
        <f t="shared" si="0"/>
        <v>0</v>
      </c>
      <c r="M25" s="26">
        <f t="shared" si="2"/>
        <v>0</v>
      </c>
    </row>
    <row r="26" spans="1:13" ht="21" customHeight="1" thickBot="1" x14ac:dyDescent="0.45">
      <c r="A26" s="36" t="s">
        <v>27</v>
      </c>
      <c r="B26" s="41" t="s">
        <v>73</v>
      </c>
      <c r="C26" s="42">
        <v>500</v>
      </c>
      <c r="D26" s="44"/>
      <c r="E26" s="42">
        <v>500</v>
      </c>
      <c r="F26" s="44"/>
      <c r="G26" s="42">
        <v>500</v>
      </c>
      <c r="H26" s="45"/>
      <c r="I26" s="38">
        <f t="shared" si="3"/>
        <v>500</v>
      </c>
      <c r="K26" s="23">
        <v>500</v>
      </c>
      <c r="L26" s="25">
        <f t="shared" si="0"/>
        <v>0</v>
      </c>
      <c r="M26" s="26">
        <f t="shared" si="2"/>
        <v>0</v>
      </c>
    </row>
    <row r="27" spans="1:13" ht="21" customHeight="1" thickBot="1" x14ac:dyDescent="0.45">
      <c r="A27" s="36" t="s">
        <v>68</v>
      </c>
      <c r="B27" s="41" t="s">
        <v>73</v>
      </c>
      <c r="C27" s="43">
        <v>350</v>
      </c>
      <c r="D27" s="46"/>
      <c r="E27" s="43">
        <v>350</v>
      </c>
      <c r="F27" s="46"/>
      <c r="G27" s="43">
        <v>350</v>
      </c>
      <c r="H27" s="47"/>
      <c r="I27" s="38">
        <f t="shared" si="3"/>
        <v>350</v>
      </c>
      <c r="K27" s="23">
        <v>350</v>
      </c>
      <c r="L27" s="25">
        <f t="shared" si="0"/>
        <v>0</v>
      </c>
      <c r="M27" s="26">
        <f t="shared" si="2"/>
        <v>0</v>
      </c>
    </row>
    <row r="28" spans="1:13" ht="23.25" thickBot="1" x14ac:dyDescent="0.45">
      <c r="A28" s="36" t="s">
        <v>28</v>
      </c>
      <c r="B28" s="41" t="s">
        <v>74</v>
      </c>
      <c r="C28" s="42">
        <v>68000</v>
      </c>
      <c r="D28" s="44"/>
      <c r="E28" s="42">
        <v>68000</v>
      </c>
      <c r="F28" s="44"/>
      <c r="G28" s="42">
        <v>70000</v>
      </c>
      <c r="H28" s="45"/>
      <c r="I28" s="38">
        <f t="shared" si="3"/>
        <v>68666.666666666672</v>
      </c>
      <c r="J28" s="33"/>
      <c r="K28" s="23">
        <v>68666.666666666672</v>
      </c>
      <c r="L28" s="25">
        <f>I28-K28</f>
        <v>0</v>
      </c>
      <c r="M28" s="26">
        <f>(I28-K28)/K28</f>
        <v>0</v>
      </c>
    </row>
    <row r="29" spans="1:13" ht="23.25" thickBot="1" x14ac:dyDescent="0.45">
      <c r="A29" s="36" t="s">
        <v>29</v>
      </c>
      <c r="B29" s="41" t="s">
        <v>74</v>
      </c>
      <c r="C29" s="42">
        <v>68000</v>
      </c>
      <c r="D29" s="44"/>
      <c r="E29" s="42">
        <v>68000</v>
      </c>
      <c r="F29" s="44"/>
      <c r="G29" s="42">
        <v>70000</v>
      </c>
      <c r="H29" s="45"/>
      <c r="I29" s="38">
        <f t="shared" si="3"/>
        <v>68666.666666666672</v>
      </c>
      <c r="J29" s="33"/>
      <c r="K29" s="23">
        <v>68666.666666666672</v>
      </c>
      <c r="L29" s="25">
        <f>I29-K29</f>
        <v>0</v>
      </c>
      <c r="M29" s="26">
        <f>(I29-K29)/K29</f>
        <v>0</v>
      </c>
    </row>
    <row r="30" spans="1:13" ht="23.25" thickBot="1" x14ac:dyDescent="0.45">
      <c r="A30" s="36" t="s">
        <v>30</v>
      </c>
      <c r="B30" s="41" t="s">
        <v>74</v>
      </c>
      <c r="C30" s="42">
        <v>490000</v>
      </c>
      <c r="D30" s="44"/>
      <c r="E30" s="42">
        <v>490000</v>
      </c>
      <c r="F30" s="44"/>
      <c r="G30" s="42">
        <v>490000</v>
      </c>
      <c r="H30" s="45"/>
      <c r="I30" s="38">
        <f t="shared" si="3"/>
        <v>490000</v>
      </c>
      <c r="J30" s="33"/>
      <c r="K30" s="23">
        <v>490000</v>
      </c>
      <c r="L30" s="25">
        <f>I30-K30</f>
        <v>0</v>
      </c>
      <c r="M30" s="26">
        <f>(I30-K30)/K30</f>
        <v>0</v>
      </c>
    </row>
    <row r="31" spans="1:13" ht="23.25" thickBot="1" x14ac:dyDescent="0.45">
      <c r="A31" s="36" t="s">
        <v>31</v>
      </c>
      <c r="B31" s="41" t="s">
        <v>74</v>
      </c>
      <c r="C31" s="42">
        <v>490000</v>
      </c>
      <c r="D31" s="48"/>
      <c r="E31" s="42">
        <v>490000</v>
      </c>
      <c r="F31" s="48"/>
      <c r="G31" s="42">
        <v>490000</v>
      </c>
      <c r="H31" s="49"/>
      <c r="I31" s="38">
        <f t="shared" si="3"/>
        <v>490000</v>
      </c>
      <c r="J31" s="33"/>
      <c r="K31" s="23">
        <v>490000</v>
      </c>
      <c r="L31" s="25">
        <f>I31-K31</f>
        <v>0</v>
      </c>
      <c r="M31" s="26">
        <f>(I31-K31)/K31</f>
        <v>0</v>
      </c>
    </row>
  </sheetData>
  <mergeCells count="3"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pane xSplit="1" topLeftCell="B1" activePane="topRight" state="frozen"/>
      <selection pane="topRight" activeCell="F13" sqref="F13"/>
    </sheetView>
  </sheetViews>
  <sheetFormatPr baseColWidth="10" defaultRowHeight="30" customHeight="1" x14ac:dyDescent="0.4"/>
  <cols>
    <col min="1" max="1" width="49.28515625" style="1" customWidth="1"/>
    <col min="2" max="3" width="7.85546875" style="1" bestFit="1" customWidth="1"/>
    <col min="4" max="4" width="8.28515625" style="1" bestFit="1" customWidth="1"/>
    <col min="5" max="5" width="8" style="1" bestFit="1" customWidth="1"/>
    <col min="6" max="6" width="8.7109375" style="1" bestFit="1" customWidth="1"/>
    <col min="7" max="7" width="7.85546875" style="1" bestFit="1" customWidth="1"/>
    <col min="8" max="8" width="9.85546875" style="1" customWidth="1"/>
    <col min="9" max="9" width="15.85546875" style="10" bestFit="1" customWidth="1"/>
    <col min="10" max="10" width="4.7109375" style="1" customWidth="1"/>
    <col min="11" max="11" width="15" style="24" bestFit="1" customWidth="1"/>
    <col min="12" max="12" width="26.85546875" style="24" bestFit="1" customWidth="1"/>
    <col min="13" max="13" width="7.7109375" style="27" customWidth="1"/>
    <col min="14" max="14" width="6.42578125" style="1" bestFit="1" customWidth="1"/>
    <col min="15" max="16384" width="11.42578125" style="1"/>
  </cols>
  <sheetData>
    <row r="1" spans="1:13" ht="18.75" thickBot="1" x14ac:dyDescent="0.45">
      <c r="A1" s="11" t="s">
        <v>52</v>
      </c>
      <c r="G1" s="11"/>
      <c r="K1" s="87" t="s">
        <v>63</v>
      </c>
      <c r="L1" s="87" t="s">
        <v>61</v>
      </c>
      <c r="M1" s="88" t="s">
        <v>62</v>
      </c>
    </row>
    <row r="2" spans="1:13" ht="19.5" thickTop="1" thickBot="1" x14ac:dyDescent="0.45">
      <c r="A2" s="12" t="s">
        <v>33</v>
      </c>
      <c r="B2" s="13" t="s">
        <v>34</v>
      </c>
      <c r="C2" s="14" t="s">
        <v>35</v>
      </c>
      <c r="D2" s="15" t="s">
        <v>36</v>
      </c>
      <c r="E2" s="14" t="s">
        <v>37</v>
      </c>
      <c r="F2" s="15" t="s">
        <v>38</v>
      </c>
      <c r="G2" s="14" t="s">
        <v>39</v>
      </c>
      <c r="H2" s="16" t="s">
        <v>40</v>
      </c>
      <c r="I2" s="17" t="s">
        <v>41</v>
      </c>
      <c r="K2" s="88"/>
      <c r="L2" s="88"/>
      <c r="M2" s="88"/>
    </row>
    <row r="3" spans="1:13" s="19" customFormat="1" ht="21" customHeight="1" thickBot="1" x14ac:dyDescent="0.45">
      <c r="A3" s="36" t="s">
        <v>7</v>
      </c>
      <c r="B3" s="41" t="s">
        <v>70</v>
      </c>
      <c r="C3" s="52">
        <v>250</v>
      </c>
      <c r="D3" s="52">
        <v>1019</v>
      </c>
      <c r="E3" s="52">
        <v>250</v>
      </c>
      <c r="F3" s="52">
        <v>1025</v>
      </c>
      <c r="G3" s="52">
        <v>250</v>
      </c>
      <c r="H3" s="52">
        <v>1018</v>
      </c>
      <c r="I3" s="39">
        <f>(SUM(C3/D3+E3/F3+G3/H3)*1000)/3</f>
        <v>244.94019134237274</v>
      </c>
      <c r="K3" s="38">
        <v>248.85210786646749</v>
      </c>
      <c r="L3" s="21">
        <f t="shared" ref="L3:L27" si="0">I3-K3</f>
        <v>-3.9119165240947495</v>
      </c>
      <c r="M3" s="58">
        <f>(I3-K3)/K3</f>
        <v>-1.5719844841313779E-2</v>
      </c>
    </row>
    <row r="4" spans="1:13" ht="21" customHeight="1" thickBot="1" x14ac:dyDescent="0.45">
      <c r="A4" s="36" t="s">
        <v>42</v>
      </c>
      <c r="B4" s="41" t="s">
        <v>70</v>
      </c>
      <c r="C4" s="52">
        <v>600</v>
      </c>
      <c r="D4" s="52">
        <v>1180</v>
      </c>
      <c r="E4" s="52">
        <v>600</v>
      </c>
      <c r="F4" s="52">
        <v>1189</v>
      </c>
      <c r="G4" s="52">
        <v>600</v>
      </c>
      <c r="H4" s="52">
        <v>1184</v>
      </c>
      <c r="I4" s="39">
        <f t="shared" ref="I4:I13" si="1">(SUM(C4/D4+E4/F4+G4/H4)*1000)/3</f>
        <v>506.61902298015826</v>
      </c>
      <c r="J4" s="19"/>
      <c r="K4" s="38">
        <v>501.44064870513211</v>
      </c>
      <c r="L4" s="25">
        <f t="shared" si="0"/>
        <v>5.1783742750261581</v>
      </c>
      <c r="M4" s="59">
        <f t="shared" ref="M4:M27" si="2">(I4-K4)/K4</f>
        <v>1.0326993410682302E-2</v>
      </c>
    </row>
    <row r="5" spans="1:13" s="19" customFormat="1" ht="21" customHeight="1" thickBot="1" x14ac:dyDescent="0.45">
      <c r="A5" s="36" t="s">
        <v>11</v>
      </c>
      <c r="B5" s="41" t="s">
        <v>70</v>
      </c>
      <c r="C5" s="52">
        <v>350</v>
      </c>
      <c r="D5" s="52">
        <v>928</v>
      </c>
      <c r="E5" s="52">
        <v>350</v>
      </c>
      <c r="F5" s="52">
        <v>944</v>
      </c>
      <c r="G5" s="52">
        <v>350</v>
      </c>
      <c r="H5" s="52">
        <v>1003</v>
      </c>
      <c r="I5" s="39">
        <f t="shared" si="1"/>
        <v>365.623674952155</v>
      </c>
      <c r="K5" s="38">
        <v>368.02590291135681</v>
      </c>
      <c r="L5" s="21">
        <f t="shared" si="0"/>
        <v>-2.4022279592018094</v>
      </c>
      <c r="M5" s="58">
        <f t="shared" si="2"/>
        <v>-6.5273339191573507E-3</v>
      </c>
    </row>
    <row r="6" spans="1:13" s="19" customFormat="1" ht="21" customHeight="1" thickBot="1" x14ac:dyDescent="0.45">
      <c r="A6" s="36" t="s">
        <v>12</v>
      </c>
      <c r="B6" s="41" t="s">
        <v>70</v>
      </c>
      <c r="C6" s="52">
        <v>350</v>
      </c>
      <c r="D6" s="52">
        <v>943</v>
      </c>
      <c r="E6" s="52">
        <v>400</v>
      </c>
      <c r="F6" s="52">
        <v>957</v>
      </c>
      <c r="G6" s="52">
        <v>350</v>
      </c>
      <c r="H6" s="52">
        <v>962</v>
      </c>
      <c r="I6" s="39">
        <f t="shared" si="1"/>
        <v>384.31802702106575</v>
      </c>
      <c r="K6" s="38">
        <v>384.6075708180324</v>
      </c>
      <c r="L6" s="21">
        <f t="shared" si="0"/>
        <v>-0.28954379696665455</v>
      </c>
      <c r="M6" s="58">
        <f t="shared" si="2"/>
        <v>-7.5282916649512617E-4</v>
      </c>
    </row>
    <row r="7" spans="1:13" s="19" customFormat="1" ht="21" customHeight="1" thickBot="1" x14ac:dyDescent="0.45">
      <c r="A7" s="36" t="s">
        <v>13</v>
      </c>
      <c r="B7" s="41" t="s">
        <v>70</v>
      </c>
      <c r="C7" s="52">
        <v>250</v>
      </c>
      <c r="D7" s="52">
        <v>785</v>
      </c>
      <c r="E7" s="52">
        <v>250</v>
      </c>
      <c r="F7" s="52">
        <v>776</v>
      </c>
      <c r="G7" s="52">
        <v>250</v>
      </c>
      <c r="H7" s="52">
        <v>758</v>
      </c>
      <c r="I7" s="39">
        <f t="shared" si="1"/>
        <v>323.48386315443508</v>
      </c>
      <c r="K7" s="38">
        <v>323.88405812454249</v>
      </c>
      <c r="L7" s="21">
        <f t="shared" si="0"/>
        <v>-0.40019497010740679</v>
      </c>
      <c r="M7" s="58">
        <f t="shared" si="2"/>
        <v>-1.2356118187006309E-3</v>
      </c>
    </row>
    <row r="8" spans="1:13" ht="21" customHeight="1" thickBot="1" x14ac:dyDescent="0.45">
      <c r="A8" s="37" t="s">
        <v>64</v>
      </c>
      <c r="B8" s="41" t="s">
        <v>70</v>
      </c>
      <c r="C8" s="52">
        <v>500</v>
      </c>
      <c r="D8" s="52">
        <v>1000</v>
      </c>
      <c r="E8" s="52">
        <v>500</v>
      </c>
      <c r="F8" s="52">
        <v>1000</v>
      </c>
      <c r="G8" s="52">
        <v>500</v>
      </c>
      <c r="H8" s="52">
        <v>1000</v>
      </c>
      <c r="I8" s="39">
        <f t="shared" si="1"/>
        <v>500</v>
      </c>
      <c r="J8" s="19"/>
      <c r="K8" s="39">
        <v>500</v>
      </c>
      <c r="L8" s="25">
        <f t="shared" si="0"/>
        <v>0</v>
      </c>
      <c r="M8" s="59">
        <f t="shared" si="2"/>
        <v>0</v>
      </c>
    </row>
    <row r="9" spans="1:13" s="19" customFormat="1" ht="21" customHeight="1" thickBot="1" x14ac:dyDescent="0.45">
      <c r="A9" s="36" t="s">
        <v>43</v>
      </c>
      <c r="B9" s="41" t="s">
        <v>70</v>
      </c>
      <c r="C9" s="52">
        <v>600</v>
      </c>
      <c r="D9" s="52">
        <v>995</v>
      </c>
      <c r="E9" s="52">
        <v>600</v>
      </c>
      <c r="F9" s="52">
        <v>967</v>
      </c>
      <c r="G9" s="52">
        <v>600</v>
      </c>
      <c r="H9" s="52">
        <v>987</v>
      </c>
      <c r="I9" s="39">
        <f t="shared" si="1"/>
        <v>610.46450299145147</v>
      </c>
      <c r="K9" s="38">
        <v>615.83694610211012</v>
      </c>
      <c r="L9" s="21">
        <f t="shared" si="0"/>
        <v>-5.3724431106586508</v>
      </c>
      <c r="M9" s="58">
        <f t="shared" si="2"/>
        <v>-8.7238077297295859E-3</v>
      </c>
    </row>
    <row r="10" spans="1:13" s="19" customFormat="1" ht="23.25" thickBot="1" x14ac:dyDescent="0.45">
      <c r="A10" s="37" t="s">
        <v>44</v>
      </c>
      <c r="B10" s="41" t="s">
        <v>70</v>
      </c>
      <c r="C10" s="52">
        <v>320</v>
      </c>
      <c r="D10" s="52">
        <v>953.8</v>
      </c>
      <c r="E10" s="52">
        <v>300</v>
      </c>
      <c r="F10" s="52">
        <v>938</v>
      </c>
      <c r="G10" s="52">
        <v>300</v>
      </c>
      <c r="H10" s="52">
        <v>934.2</v>
      </c>
      <c r="I10" s="39">
        <f t="shared" si="1"/>
        <v>325.48663602822199</v>
      </c>
      <c r="K10" s="38">
        <v>349.46604101748881</v>
      </c>
      <c r="L10" s="21">
        <f t="shared" si="0"/>
        <v>-23.979404989266811</v>
      </c>
      <c r="M10" s="58">
        <f t="shared" si="2"/>
        <v>-6.8617267988184225E-2</v>
      </c>
    </row>
    <row r="11" spans="1:13" s="19" customFormat="1" ht="23.25" thickBot="1" x14ac:dyDescent="0.45">
      <c r="A11" s="36" t="s">
        <v>45</v>
      </c>
      <c r="B11" s="41" t="s">
        <v>70</v>
      </c>
      <c r="C11" s="52">
        <v>300</v>
      </c>
      <c r="D11" s="52">
        <v>1126</v>
      </c>
      <c r="E11" s="52">
        <v>350</v>
      </c>
      <c r="F11" s="52">
        <v>1138</v>
      </c>
      <c r="G11" s="52">
        <v>300</v>
      </c>
      <c r="H11" s="52">
        <v>1151</v>
      </c>
      <c r="I11" s="39">
        <f t="shared" si="1"/>
        <v>278.20995903107678</v>
      </c>
      <c r="K11" s="38">
        <v>248.51743584504848</v>
      </c>
      <c r="L11" s="21">
        <f t="shared" si="0"/>
        <v>29.692523186028296</v>
      </c>
      <c r="M11" s="58">
        <f t="shared" si="2"/>
        <v>0.11947863169062187</v>
      </c>
    </row>
    <row r="12" spans="1:13" s="19" customFormat="1" ht="23.25" thickBot="1" x14ac:dyDescent="0.45">
      <c r="A12" s="37" t="s">
        <v>17</v>
      </c>
      <c r="B12" s="41" t="s">
        <v>70</v>
      </c>
      <c r="C12" s="52">
        <v>300</v>
      </c>
      <c r="D12" s="52">
        <v>773</v>
      </c>
      <c r="E12" s="52">
        <v>250</v>
      </c>
      <c r="F12" s="52">
        <v>767</v>
      </c>
      <c r="G12" s="52">
        <v>300</v>
      </c>
      <c r="H12" s="52">
        <v>786</v>
      </c>
      <c r="I12" s="39">
        <f t="shared" si="1"/>
        <v>365.24098291769224</v>
      </c>
      <c r="K12" s="38">
        <v>395.83893482525656</v>
      </c>
      <c r="L12" s="21">
        <f t="shared" si="0"/>
        <v>-30.597951907564322</v>
      </c>
      <c r="M12" s="58">
        <f t="shared" si="2"/>
        <v>-7.7298995160927808E-2</v>
      </c>
    </row>
    <row r="13" spans="1:13" ht="21" customHeight="1" thickBot="1" x14ac:dyDescent="0.45">
      <c r="A13" s="36" t="s">
        <v>46</v>
      </c>
      <c r="B13" s="41" t="s">
        <v>70</v>
      </c>
      <c r="C13" s="52">
        <v>600</v>
      </c>
      <c r="D13" s="52">
        <v>1001</v>
      </c>
      <c r="E13" s="52">
        <v>650</v>
      </c>
      <c r="F13" s="52">
        <v>1004</v>
      </c>
      <c r="G13" s="52">
        <v>600</v>
      </c>
      <c r="H13" s="52">
        <v>996</v>
      </c>
      <c r="I13" s="39">
        <f t="shared" si="1"/>
        <v>616.40686550685109</v>
      </c>
      <c r="J13" s="19"/>
      <c r="K13" s="38">
        <v>620.49433072123816</v>
      </c>
      <c r="L13" s="25">
        <f t="shared" si="0"/>
        <v>-4.0874652143870662</v>
      </c>
      <c r="M13" s="59">
        <f t="shared" si="2"/>
        <v>-6.5874336186697432E-3</v>
      </c>
    </row>
    <row r="14" spans="1:13" ht="21" customHeight="1" thickBot="1" x14ac:dyDescent="0.45">
      <c r="A14" s="36" t="s">
        <v>19</v>
      </c>
      <c r="B14" s="41" t="s">
        <v>71</v>
      </c>
      <c r="C14" s="52">
        <v>1000</v>
      </c>
      <c r="D14" s="53"/>
      <c r="E14" s="52">
        <v>1000</v>
      </c>
      <c r="F14" s="53"/>
      <c r="G14" s="52">
        <v>1000</v>
      </c>
      <c r="H14" s="54"/>
      <c r="I14" s="38">
        <f t="shared" ref="I14:I31" si="3">(+C14+E14+G14)/3</f>
        <v>1000</v>
      </c>
      <c r="J14" s="19"/>
      <c r="K14" s="38">
        <v>1000</v>
      </c>
      <c r="L14" s="25">
        <f t="shared" si="0"/>
        <v>0</v>
      </c>
      <c r="M14" s="59">
        <f t="shared" si="2"/>
        <v>0</v>
      </c>
    </row>
    <row r="15" spans="1:13" ht="21" customHeight="1" thickBot="1" x14ac:dyDescent="0.45">
      <c r="A15" s="36" t="s">
        <v>20</v>
      </c>
      <c r="B15" s="41" t="s">
        <v>71</v>
      </c>
      <c r="C15" s="52">
        <v>900</v>
      </c>
      <c r="D15" s="53"/>
      <c r="E15" s="52">
        <v>900</v>
      </c>
      <c r="F15" s="53"/>
      <c r="G15" s="52">
        <v>900</v>
      </c>
      <c r="H15" s="54"/>
      <c r="I15" s="38">
        <f t="shared" si="3"/>
        <v>900</v>
      </c>
      <c r="J15" s="19"/>
      <c r="K15" s="38">
        <v>900</v>
      </c>
      <c r="L15" s="25">
        <f t="shared" si="0"/>
        <v>0</v>
      </c>
      <c r="M15" s="59">
        <f t="shared" si="2"/>
        <v>0</v>
      </c>
    </row>
    <row r="16" spans="1:13" ht="21" customHeight="1" thickBot="1" x14ac:dyDescent="0.45">
      <c r="A16" s="36" t="s">
        <v>21</v>
      </c>
      <c r="B16" s="41" t="s">
        <v>71</v>
      </c>
      <c r="C16" s="52">
        <v>625</v>
      </c>
      <c r="D16" s="53"/>
      <c r="E16" s="52">
        <v>600</v>
      </c>
      <c r="F16" s="53"/>
      <c r="G16" s="52">
        <v>625</v>
      </c>
      <c r="H16" s="54"/>
      <c r="I16" s="38">
        <f t="shared" si="3"/>
        <v>616.66666666666663</v>
      </c>
      <c r="J16" s="19"/>
      <c r="K16" s="38">
        <v>608.33333333333337</v>
      </c>
      <c r="L16" s="25">
        <f t="shared" si="0"/>
        <v>8.3333333333332575</v>
      </c>
      <c r="M16" s="59">
        <f t="shared" si="2"/>
        <v>1.3698630136986176E-2</v>
      </c>
    </row>
    <row r="17" spans="1:14" s="19" customFormat="1" ht="21" customHeight="1" thickBot="1" x14ac:dyDescent="0.45">
      <c r="A17" s="37" t="s">
        <v>22</v>
      </c>
      <c r="B17" s="41" t="s">
        <v>71</v>
      </c>
      <c r="C17" s="52">
        <v>400</v>
      </c>
      <c r="D17" s="53"/>
      <c r="E17" s="52">
        <v>400</v>
      </c>
      <c r="F17" s="53"/>
      <c r="G17" s="52">
        <v>400</v>
      </c>
      <c r="H17" s="54"/>
      <c r="I17" s="38">
        <f t="shared" si="3"/>
        <v>400</v>
      </c>
      <c r="K17" s="38">
        <v>400</v>
      </c>
      <c r="L17" s="21">
        <f t="shared" si="0"/>
        <v>0</v>
      </c>
      <c r="M17" s="58">
        <f t="shared" si="2"/>
        <v>0</v>
      </c>
      <c r="N17" s="28"/>
    </row>
    <row r="18" spans="1:14" s="19" customFormat="1" ht="21" customHeight="1" thickBot="1" x14ac:dyDescent="0.45">
      <c r="A18" s="36" t="s">
        <v>47</v>
      </c>
      <c r="B18" s="41" t="s">
        <v>72</v>
      </c>
      <c r="C18" s="52">
        <v>3500</v>
      </c>
      <c r="D18" s="53"/>
      <c r="E18" s="52">
        <v>3500</v>
      </c>
      <c r="F18" s="53"/>
      <c r="G18" s="52">
        <v>3500</v>
      </c>
      <c r="H18" s="54"/>
      <c r="I18" s="38">
        <f t="shared" si="3"/>
        <v>3500</v>
      </c>
      <c r="K18" s="38">
        <v>3500</v>
      </c>
      <c r="L18" s="21">
        <f t="shared" si="0"/>
        <v>0</v>
      </c>
      <c r="M18" s="58">
        <f t="shared" si="2"/>
        <v>0</v>
      </c>
      <c r="N18" s="28"/>
    </row>
    <row r="19" spans="1:14" ht="21" customHeight="1" thickBot="1" x14ac:dyDescent="0.45">
      <c r="A19" s="36" t="s">
        <v>24</v>
      </c>
      <c r="B19" s="41" t="s">
        <v>72</v>
      </c>
      <c r="C19" s="55">
        <v>7000</v>
      </c>
      <c r="D19" s="53"/>
      <c r="E19" s="55">
        <v>7000</v>
      </c>
      <c r="F19" s="53"/>
      <c r="G19" s="55">
        <v>7000</v>
      </c>
      <c r="H19" s="54"/>
      <c r="I19" s="38">
        <f t="shared" si="3"/>
        <v>7000</v>
      </c>
      <c r="J19" s="19"/>
      <c r="K19" s="38">
        <v>7000</v>
      </c>
      <c r="L19" s="25">
        <f t="shared" si="0"/>
        <v>0</v>
      </c>
      <c r="M19" s="59">
        <f t="shared" si="2"/>
        <v>0</v>
      </c>
    </row>
    <row r="20" spans="1:14" ht="21" customHeight="1" thickBot="1" x14ac:dyDescent="0.45">
      <c r="A20" s="36" t="s">
        <v>48</v>
      </c>
      <c r="B20" s="41" t="s">
        <v>73</v>
      </c>
      <c r="C20" s="55">
        <v>1200</v>
      </c>
      <c r="D20" s="53"/>
      <c r="E20" s="52">
        <v>1200</v>
      </c>
      <c r="F20" s="53"/>
      <c r="G20" s="52">
        <v>1200</v>
      </c>
      <c r="H20" s="54"/>
      <c r="I20" s="38">
        <f t="shared" si="3"/>
        <v>1200</v>
      </c>
      <c r="J20" s="19"/>
      <c r="K20" s="38">
        <v>1200</v>
      </c>
      <c r="L20" s="25">
        <f t="shared" si="0"/>
        <v>0</v>
      </c>
      <c r="M20" s="59">
        <f t="shared" si="2"/>
        <v>0</v>
      </c>
    </row>
    <row r="21" spans="1:14" ht="21" customHeight="1" thickBot="1" x14ac:dyDescent="0.45">
      <c r="A21" s="36" t="s">
        <v>25</v>
      </c>
      <c r="B21" s="41" t="s">
        <v>73</v>
      </c>
      <c r="C21" s="52">
        <v>2000</v>
      </c>
      <c r="D21" s="53"/>
      <c r="E21" s="52">
        <v>2000</v>
      </c>
      <c r="F21" s="53"/>
      <c r="G21" s="52">
        <v>2000</v>
      </c>
      <c r="H21" s="54"/>
      <c r="I21" s="38">
        <f t="shared" si="3"/>
        <v>2000</v>
      </c>
      <c r="J21" s="19"/>
      <c r="K21" s="38">
        <v>2000</v>
      </c>
      <c r="L21" s="25">
        <f t="shared" si="0"/>
        <v>0</v>
      </c>
      <c r="M21" s="59">
        <f t="shared" si="2"/>
        <v>0</v>
      </c>
    </row>
    <row r="22" spans="1:14" ht="21" customHeight="1" thickBot="1" x14ac:dyDescent="0.45">
      <c r="A22" s="36" t="s">
        <v>26</v>
      </c>
      <c r="B22" s="41" t="s">
        <v>73</v>
      </c>
      <c r="C22" s="52">
        <v>2500</v>
      </c>
      <c r="D22" s="53"/>
      <c r="E22" s="52">
        <v>2500</v>
      </c>
      <c r="F22" s="53"/>
      <c r="G22" s="52">
        <v>2500</v>
      </c>
      <c r="H22" s="54"/>
      <c r="I22" s="38">
        <f t="shared" si="3"/>
        <v>2500</v>
      </c>
      <c r="J22" s="19"/>
      <c r="K22" s="38">
        <v>2500</v>
      </c>
      <c r="L22" s="25">
        <f t="shared" si="0"/>
        <v>0</v>
      </c>
      <c r="M22" s="59">
        <f t="shared" si="2"/>
        <v>0</v>
      </c>
    </row>
    <row r="23" spans="1:14" ht="21" customHeight="1" thickBot="1" x14ac:dyDescent="0.45">
      <c r="A23" s="36" t="s">
        <v>65</v>
      </c>
      <c r="B23" s="41" t="s">
        <v>72</v>
      </c>
      <c r="C23" s="52">
        <v>5500</v>
      </c>
      <c r="D23" s="53"/>
      <c r="E23" s="52">
        <v>5500</v>
      </c>
      <c r="F23" s="53"/>
      <c r="G23" s="52">
        <v>5500</v>
      </c>
      <c r="H23" s="54"/>
      <c r="I23" s="38">
        <f t="shared" si="3"/>
        <v>5500</v>
      </c>
      <c r="J23" s="19"/>
      <c r="K23" s="38">
        <v>5500</v>
      </c>
      <c r="L23" s="25">
        <f t="shared" si="0"/>
        <v>0</v>
      </c>
      <c r="M23" s="59">
        <f t="shared" si="2"/>
        <v>0</v>
      </c>
    </row>
    <row r="24" spans="1:14" ht="21" customHeight="1" thickBot="1" x14ac:dyDescent="0.45">
      <c r="A24" s="36" t="s">
        <v>66</v>
      </c>
      <c r="B24" s="41" t="s">
        <v>73</v>
      </c>
      <c r="C24" s="52">
        <v>1000</v>
      </c>
      <c r="D24" s="53"/>
      <c r="E24" s="52">
        <v>1000</v>
      </c>
      <c r="F24" s="53"/>
      <c r="G24" s="52">
        <v>1000</v>
      </c>
      <c r="H24" s="54"/>
      <c r="I24" s="38">
        <f t="shared" si="3"/>
        <v>1000</v>
      </c>
      <c r="J24" s="19"/>
      <c r="K24" s="39">
        <v>1000</v>
      </c>
      <c r="L24" s="25">
        <f t="shared" si="0"/>
        <v>0</v>
      </c>
      <c r="M24" s="59">
        <f t="shared" si="2"/>
        <v>0</v>
      </c>
    </row>
    <row r="25" spans="1:14" ht="21" customHeight="1" thickBot="1" x14ac:dyDescent="0.45">
      <c r="A25" s="37" t="s">
        <v>67</v>
      </c>
      <c r="B25" s="41" t="s">
        <v>73</v>
      </c>
      <c r="C25" s="52">
        <v>1000</v>
      </c>
      <c r="D25" s="53"/>
      <c r="E25" s="52">
        <v>1000</v>
      </c>
      <c r="F25" s="53"/>
      <c r="G25" s="52">
        <v>1000</v>
      </c>
      <c r="H25" s="54"/>
      <c r="I25" s="38">
        <f t="shared" si="3"/>
        <v>1000</v>
      </c>
      <c r="J25" s="19"/>
      <c r="K25" s="39">
        <v>1000</v>
      </c>
      <c r="L25" s="25">
        <f t="shared" si="0"/>
        <v>0</v>
      </c>
      <c r="M25" s="59">
        <f t="shared" si="2"/>
        <v>0</v>
      </c>
    </row>
    <row r="26" spans="1:14" ht="21" customHeight="1" thickBot="1" x14ac:dyDescent="0.45">
      <c r="A26" s="36" t="s">
        <v>27</v>
      </c>
      <c r="B26" s="41" t="s">
        <v>73</v>
      </c>
      <c r="C26" s="52">
        <v>500</v>
      </c>
      <c r="D26" s="53"/>
      <c r="E26" s="52">
        <v>500</v>
      </c>
      <c r="F26" s="53"/>
      <c r="G26" s="52">
        <v>500</v>
      </c>
      <c r="H26" s="54"/>
      <c r="I26" s="38">
        <f t="shared" si="3"/>
        <v>500</v>
      </c>
      <c r="J26" s="19"/>
      <c r="K26" s="39">
        <v>500</v>
      </c>
      <c r="L26" s="25">
        <f t="shared" si="0"/>
        <v>0</v>
      </c>
      <c r="M26" s="59">
        <f t="shared" si="2"/>
        <v>0</v>
      </c>
    </row>
    <row r="27" spans="1:14" ht="21" customHeight="1" thickBot="1" x14ac:dyDescent="0.45">
      <c r="A27" s="36" t="s">
        <v>68</v>
      </c>
      <c r="B27" s="41" t="s">
        <v>73</v>
      </c>
      <c r="C27" s="75">
        <v>350</v>
      </c>
      <c r="D27" s="53"/>
      <c r="E27" s="75">
        <v>350</v>
      </c>
      <c r="F27" s="53"/>
      <c r="G27" s="75">
        <v>350</v>
      </c>
      <c r="H27" s="54"/>
      <c r="I27" s="38">
        <f t="shared" si="3"/>
        <v>350</v>
      </c>
      <c r="J27" s="19"/>
      <c r="K27" s="39">
        <v>350</v>
      </c>
      <c r="L27" s="25">
        <f t="shared" si="0"/>
        <v>0</v>
      </c>
      <c r="M27" s="59">
        <f t="shared" si="2"/>
        <v>0</v>
      </c>
    </row>
    <row r="28" spans="1:14" ht="30" customHeight="1" thickBot="1" x14ac:dyDescent="0.45">
      <c r="A28" s="36" t="s">
        <v>28</v>
      </c>
      <c r="B28" s="41" t="s">
        <v>74</v>
      </c>
      <c r="C28" s="52">
        <v>74000</v>
      </c>
      <c r="D28" s="53"/>
      <c r="E28" s="52">
        <v>74500</v>
      </c>
      <c r="F28" s="53"/>
      <c r="G28" s="52">
        <v>74000</v>
      </c>
      <c r="H28" s="54"/>
      <c r="I28" s="38">
        <f t="shared" si="3"/>
        <v>74166.666666666672</v>
      </c>
      <c r="J28" s="19"/>
      <c r="K28" s="38">
        <v>74666.666666666672</v>
      </c>
      <c r="L28" s="25">
        <f>I28-K28</f>
        <v>-500</v>
      </c>
      <c r="M28" s="59">
        <f>(I28-K28)/K28</f>
        <v>-6.6964285714285711E-3</v>
      </c>
    </row>
    <row r="29" spans="1:14" ht="30" customHeight="1" thickBot="1" x14ac:dyDescent="0.45">
      <c r="A29" s="36" t="s">
        <v>29</v>
      </c>
      <c r="B29" s="41" t="s">
        <v>74</v>
      </c>
      <c r="C29" s="52">
        <v>74000</v>
      </c>
      <c r="D29" s="53"/>
      <c r="E29" s="52">
        <v>74500</v>
      </c>
      <c r="F29" s="53"/>
      <c r="G29" s="52">
        <v>74000</v>
      </c>
      <c r="H29" s="54"/>
      <c r="I29" s="38">
        <f t="shared" si="3"/>
        <v>74166.666666666672</v>
      </c>
      <c r="J29" s="19"/>
      <c r="K29" s="38">
        <v>74166.666666666672</v>
      </c>
      <c r="L29" s="25">
        <f>I29-K29</f>
        <v>0</v>
      </c>
      <c r="M29" s="59">
        <f>(I29-K29)/K29</f>
        <v>0</v>
      </c>
    </row>
    <row r="30" spans="1:14" ht="30" customHeight="1" thickBot="1" x14ac:dyDescent="0.45">
      <c r="A30" s="36" t="s">
        <v>30</v>
      </c>
      <c r="B30" s="41" t="s">
        <v>74</v>
      </c>
      <c r="C30" s="52">
        <v>490000</v>
      </c>
      <c r="D30" s="53"/>
      <c r="E30" s="52">
        <v>495000</v>
      </c>
      <c r="F30" s="53"/>
      <c r="G30" s="52">
        <v>490000</v>
      </c>
      <c r="H30" s="54"/>
      <c r="I30" s="38">
        <f t="shared" si="3"/>
        <v>491666.66666666669</v>
      </c>
      <c r="J30" s="19"/>
      <c r="K30" s="38">
        <v>491666.66666666669</v>
      </c>
      <c r="L30" s="25">
        <f>I30-K30</f>
        <v>0</v>
      </c>
      <c r="M30" s="59">
        <f>(I30-K30)/K30</f>
        <v>0</v>
      </c>
    </row>
    <row r="31" spans="1:14" ht="30" customHeight="1" thickBot="1" x14ac:dyDescent="0.45">
      <c r="A31" s="36" t="s">
        <v>31</v>
      </c>
      <c r="B31" s="41" t="s">
        <v>74</v>
      </c>
      <c r="C31" s="52">
        <v>495000</v>
      </c>
      <c r="D31" s="70"/>
      <c r="E31" s="52">
        <v>490000</v>
      </c>
      <c r="F31" s="70"/>
      <c r="G31" s="52">
        <v>495000</v>
      </c>
      <c r="H31" s="71"/>
      <c r="I31" s="38">
        <f t="shared" si="3"/>
        <v>493333.33333333331</v>
      </c>
      <c r="J31" s="19"/>
      <c r="K31" s="38">
        <v>495000</v>
      </c>
      <c r="L31" s="25">
        <f>I31-K31</f>
        <v>-1666.6666666666861</v>
      </c>
      <c r="M31" s="59">
        <f>(I31-K31)/K31</f>
        <v>-3.3670033670034063E-3</v>
      </c>
    </row>
  </sheetData>
  <mergeCells count="3"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F14" sqref="F14"/>
    </sheetView>
  </sheetViews>
  <sheetFormatPr baseColWidth="10" defaultRowHeight="18" x14ac:dyDescent="0.4"/>
  <cols>
    <col min="1" max="1" width="49.28515625" style="1" customWidth="1"/>
    <col min="2" max="2" width="7.85546875" style="1" bestFit="1" customWidth="1"/>
    <col min="3" max="3" width="9.85546875" style="1" bestFit="1" customWidth="1"/>
    <col min="4" max="4" width="8.28515625" style="1" bestFit="1" customWidth="1"/>
    <col min="5" max="5" width="9.85546875" style="1" bestFit="1" customWidth="1"/>
    <col min="6" max="6" width="8.7109375" style="1" bestFit="1" customWidth="1"/>
    <col min="7" max="7" width="9.85546875" style="1" bestFit="1" customWidth="1"/>
    <col min="8" max="8" width="8.5703125" style="1" bestFit="1" customWidth="1"/>
    <col min="9" max="9" width="15.85546875" style="10" bestFit="1" customWidth="1"/>
    <col min="10" max="10" width="4.7109375" style="1" customWidth="1"/>
    <col min="11" max="11" width="15" style="24" bestFit="1" customWidth="1"/>
    <col min="12" max="12" width="26.85546875" style="24" bestFit="1" customWidth="1"/>
    <col min="13" max="13" width="9.5703125" style="27" bestFit="1" customWidth="1"/>
    <col min="14" max="14" width="6.42578125" style="1" bestFit="1" customWidth="1"/>
    <col min="15" max="15" width="6.42578125" style="1" customWidth="1"/>
    <col min="16" max="16384" width="11.42578125" style="1"/>
  </cols>
  <sheetData>
    <row r="1" spans="1:14" ht="18.75" thickBot="1" x14ac:dyDescent="0.45">
      <c r="A1" s="11" t="s">
        <v>51</v>
      </c>
      <c r="G1" s="11"/>
      <c r="K1" s="87" t="s">
        <v>63</v>
      </c>
      <c r="L1" s="87" t="s">
        <v>61</v>
      </c>
      <c r="M1" s="88" t="s">
        <v>62</v>
      </c>
    </row>
    <row r="2" spans="1:14" ht="19.5" thickTop="1" thickBot="1" x14ac:dyDescent="0.45">
      <c r="A2" s="12" t="s">
        <v>33</v>
      </c>
      <c r="B2" s="13" t="s">
        <v>34</v>
      </c>
      <c r="C2" s="14" t="s">
        <v>35</v>
      </c>
      <c r="D2" s="15" t="s">
        <v>36</v>
      </c>
      <c r="E2" s="14" t="s">
        <v>37</v>
      </c>
      <c r="F2" s="15" t="s">
        <v>38</v>
      </c>
      <c r="G2" s="14" t="s">
        <v>39</v>
      </c>
      <c r="H2" s="16" t="s">
        <v>40</v>
      </c>
      <c r="I2" s="17" t="s">
        <v>41</v>
      </c>
      <c r="K2" s="88"/>
      <c r="L2" s="88"/>
      <c r="M2" s="88"/>
    </row>
    <row r="3" spans="1:14" s="19" customFormat="1" ht="21" customHeight="1" thickBot="1" x14ac:dyDescent="0.45">
      <c r="A3" s="36" t="s">
        <v>7</v>
      </c>
      <c r="B3" s="41" t="s">
        <v>70</v>
      </c>
      <c r="C3" s="42">
        <v>200</v>
      </c>
      <c r="D3" s="43">
        <v>930</v>
      </c>
      <c r="E3" s="42">
        <f t="shared" ref="E3:E13" si="0">C3</f>
        <v>200</v>
      </c>
      <c r="F3" s="42">
        <v>925</v>
      </c>
      <c r="G3" s="42">
        <f t="shared" ref="G3:G13" si="1">C3</f>
        <v>200</v>
      </c>
      <c r="H3" s="42">
        <v>936</v>
      </c>
      <c r="I3" s="39">
        <f>(SUM(C3/D3+E3/F3+G3/H3)*1000)/3</f>
        <v>214.98173111076338</v>
      </c>
      <c r="K3" s="38">
        <v>216.37492064778425</v>
      </c>
      <c r="L3" s="21">
        <f t="shared" ref="L3:L27" si="2">I3-K3</f>
        <v>-1.3931895370208736</v>
      </c>
      <c r="M3" s="58">
        <f>(I3-K3)/K3</f>
        <v>-6.4387754960229969E-3</v>
      </c>
    </row>
    <row r="4" spans="1:14" ht="21" customHeight="1" thickBot="1" x14ac:dyDescent="0.45">
      <c r="A4" s="36" t="s">
        <v>42</v>
      </c>
      <c r="B4" s="41" t="s">
        <v>70</v>
      </c>
      <c r="C4" s="42">
        <v>500</v>
      </c>
      <c r="D4" s="43">
        <v>984</v>
      </c>
      <c r="E4" s="42">
        <f t="shared" si="0"/>
        <v>500</v>
      </c>
      <c r="F4" s="42">
        <v>982</v>
      </c>
      <c r="G4" s="42">
        <f t="shared" si="1"/>
        <v>500</v>
      </c>
      <c r="H4" s="42">
        <v>986</v>
      </c>
      <c r="I4" s="39">
        <f t="shared" ref="I4:I13" si="3">(SUM(C4/D4+E4/F4+G4/H4)*1000)/3</f>
        <v>508.1314807438817</v>
      </c>
      <c r="K4" s="38">
        <v>512.65436037521306</v>
      </c>
      <c r="L4" s="25">
        <f t="shared" si="2"/>
        <v>-4.5228796313313637</v>
      </c>
      <c r="M4" s="59">
        <f>(I4-K4)/K4</f>
        <v>-8.8224737384873832E-3</v>
      </c>
    </row>
    <row r="5" spans="1:14" s="19" customFormat="1" ht="21" customHeight="1" thickBot="1" x14ac:dyDescent="0.45">
      <c r="A5" s="36" t="s">
        <v>11</v>
      </c>
      <c r="B5" s="41" t="s">
        <v>70</v>
      </c>
      <c r="C5" s="42">
        <v>200</v>
      </c>
      <c r="D5" s="43">
        <v>892</v>
      </c>
      <c r="E5" s="42">
        <f t="shared" si="0"/>
        <v>200</v>
      </c>
      <c r="F5" s="42">
        <v>905</v>
      </c>
      <c r="G5" s="42">
        <f t="shared" si="1"/>
        <v>200</v>
      </c>
      <c r="H5" s="42">
        <v>899</v>
      </c>
      <c r="I5" s="39">
        <f t="shared" si="3"/>
        <v>222.55971074365172</v>
      </c>
      <c r="K5" s="38">
        <v>220.5216423523708</v>
      </c>
      <c r="L5" s="21">
        <f t="shared" si="2"/>
        <v>2.0380683912809161</v>
      </c>
      <c r="M5" s="58">
        <f>(I5-K5)/K5</f>
        <v>9.2420334328196831E-3</v>
      </c>
    </row>
    <row r="6" spans="1:14" s="19" customFormat="1" ht="21" customHeight="1" thickBot="1" x14ac:dyDescent="0.45">
      <c r="A6" s="36" t="s">
        <v>12</v>
      </c>
      <c r="B6" s="41" t="s">
        <v>70</v>
      </c>
      <c r="C6" s="42">
        <v>200</v>
      </c>
      <c r="D6" s="43">
        <v>844</v>
      </c>
      <c r="E6" s="42">
        <f t="shared" si="0"/>
        <v>200</v>
      </c>
      <c r="F6" s="42">
        <v>818</v>
      </c>
      <c r="G6" s="42">
        <f t="shared" si="1"/>
        <v>200</v>
      </c>
      <c r="H6" s="42">
        <v>851</v>
      </c>
      <c r="I6" s="39">
        <f t="shared" si="3"/>
        <v>238.82774282421212</v>
      </c>
      <c r="K6" s="38">
        <v>240.07056798434215</v>
      </c>
      <c r="L6" s="21">
        <f t="shared" si="2"/>
        <v>-1.2428251601300246</v>
      </c>
      <c r="M6" s="58">
        <f>(I6-K6)/K6</f>
        <v>-5.176915981683702E-3</v>
      </c>
    </row>
    <row r="7" spans="1:14" s="19" customFormat="1" ht="21" customHeight="1" thickBot="1" x14ac:dyDescent="0.45">
      <c r="A7" s="36" t="s">
        <v>13</v>
      </c>
      <c r="B7" s="41" t="s">
        <v>70</v>
      </c>
      <c r="C7" s="42">
        <v>250</v>
      </c>
      <c r="D7" s="43">
        <v>638</v>
      </c>
      <c r="E7" s="42">
        <f t="shared" si="0"/>
        <v>250</v>
      </c>
      <c r="F7" s="42">
        <v>650</v>
      </c>
      <c r="G7" s="42">
        <f t="shared" si="1"/>
        <v>250</v>
      </c>
      <c r="H7" s="42">
        <v>644</v>
      </c>
      <c r="I7" s="39">
        <f t="shared" si="3"/>
        <v>388.22122405330805</v>
      </c>
      <c r="K7" s="38">
        <v>390.84907373563561</v>
      </c>
      <c r="L7" s="21">
        <f t="shared" si="2"/>
        <v>-2.6278496823275646</v>
      </c>
      <c r="M7" s="58">
        <f>(I7-K7)/K7</f>
        <v>-6.7234384290878538E-3</v>
      </c>
    </row>
    <row r="8" spans="1:14" ht="21" customHeight="1" thickBot="1" x14ac:dyDescent="0.45">
      <c r="A8" s="37" t="s">
        <v>64</v>
      </c>
      <c r="B8" s="41" t="s">
        <v>70</v>
      </c>
      <c r="C8" s="43">
        <v>500</v>
      </c>
      <c r="D8" s="43">
        <v>1012</v>
      </c>
      <c r="E8" s="43">
        <f t="shared" si="0"/>
        <v>500</v>
      </c>
      <c r="F8" s="43">
        <v>1002</v>
      </c>
      <c r="G8" s="43">
        <f t="shared" si="1"/>
        <v>500</v>
      </c>
      <c r="H8" s="43">
        <v>1006</v>
      </c>
      <c r="I8" s="39">
        <f t="shared" si="3"/>
        <v>496.69701163239284</v>
      </c>
      <c r="K8" s="39">
        <v>500</v>
      </c>
      <c r="L8" s="25">
        <f t="shared" si="2"/>
        <v>-3.3029883676071563</v>
      </c>
      <c r="M8" s="59">
        <f t="shared" ref="M8:M27" si="4">(I8-K8)/K8</f>
        <v>-6.6059767352143126E-3</v>
      </c>
    </row>
    <row r="9" spans="1:14" s="19" customFormat="1" ht="21" customHeight="1" thickBot="1" x14ac:dyDescent="0.45">
      <c r="A9" s="36" t="s">
        <v>43</v>
      </c>
      <c r="B9" s="41" t="s">
        <v>70</v>
      </c>
      <c r="C9" s="42">
        <v>400</v>
      </c>
      <c r="D9" s="43">
        <v>687</v>
      </c>
      <c r="E9" s="42">
        <f t="shared" si="0"/>
        <v>400</v>
      </c>
      <c r="F9" s="42">
        <v>675</v>
      </c>
      <c r="G9" s="42">
        <f t="shared" si="1"/>
        <v>400</v>
      </c>
      <c r="H9" s="42">
        <v>685</v>
      </c>
      <c r="I9" s="39">
        <f t="shared" si="3"/>
        <v>586.25860956952442</v>
      </c>
      <c r="K9" s="38">
        <v>597.54396658819303</v>
      </c>
      <c r="L9" s="21">
        <f t="shared" si="2"/>
        <v>-11.285357018668606</v>
      </c>
      <c r="M9" s="58">
        <f t="shared" si="4"/>
        <v>-1.8886237079933716E-2</v>
      </c>
    </row>
    <row r="10" spans="1:14" s="19" customFormat="1" ht="23.25" thickBot="1" x14ac:dyDescent="0.45">
      <c r="A10" s="37" t="s">
        <v>44</v>
      </c>
      <c r="B10" s="41" t="s">
        <v>70</v>
      </c>
      <c r="C10" s="43">
        <v>200</v>
      </c>
      <c r="D10" s="43">
        <v>1250</v>
      </c>
      <c r="E10" s="42">
        <f t="shared" si="0"/>
        <v>200</v>
      </c>
      <c r="F10" s="42">
        <v>1244</v>
      </c>
      <c r="G10" s="42">
        <f t="shared" si="1"/>
        <v>200</v>
      </c>
      <c r="H10" s="42">
        <v>1210</v>
      </c>
      <c r="I10" s="39">
        <f t="shared" si="3"/>
        <v>162.02032012613714</v>
      </c>
      <c r="K10" s="38">
        <v>168.91997948121204</v>
      </c>
      <c r="L10" s="21">
        <f t="shared" si="2"/>
        <v>-6.8996593550749026</v>
      </c>
      <c r="M10" s="58">
        <f t="shared" si="4"/>
        <v>-4.0845726930971542E-2</v>
      </c>
    </row>
    <row r="11" spans="1:14" s="19" customFormat="1" ht="23.25" thickBot="1" x14ac:dyDescent="0.45">
      <c r="A11" s="37" t="s">
        <v>45</v>
      </c>
      <c r="B11" s="41" t="s">
        <v>70</v>
      </c>
      <c r="C11" s="42">
        <v>100</v>
      </c>
      <c r="D11" s="43">
        <v>644</v>
      </c>
      <c r="E11" s="42">
        <f t="shared" si="0"/>
        <v>100</v>
      </c>
      <c r="F11" s="42">
        <v>630</v>
      </c>
      <c r="G11" s="42">
        <f t="shared" si="1"/>
        <v>100</v>
      </c>
      <c r="H11" s="42">
        <v>634</v>
      </c>
      <c r="I11" s="39">
        <f t="shared" si="3"/>
        <v>157.24612282011813</v>
      </c>
      <c r="K11" s="38">
        <v>156.41811358597525</v>
      </c>
      <c r="L11" s="21">
        <f t="shared" si="2"/>
        <v>0.82800923414288263</v>
      </c>
      <c r="M11" s="58">
        <f t="shared" si="4"/>
        <v>5.2935636107628112E-3</v>
      </c>
    </row>
    <row r="12" spans="1:14" s="19" customFormat="1" ht="23.25" thickBot="1" x14ac:dyDescent="0.45">
      <c r="A12" s="37" t="s">
        <v>17</v>
      </c>
      <c r="B12" s="41" t="s">
        <v>70</v>
      </c>
      <c r="C12" s="43">
        <v>50</v>
      </c>
      <c r="D12" s="43">
        <v>113</v>
      </c>
      <c r="E12" s="42">
        <f t="shared" si="0"/>
        <v>50</v>
      </c>
      <c r="F12" s="43">
        <v>119</v>
      </c>
      <c r="G12" s="42">
        <f t="shared" si="1"/>
        <v>50</v>
      </c>
      <c r="H12" s="43">
        <v>112</v>
      </c>
      <c r="I12" s="39">
        <f t="shared" si="3"/>
        <v>436.35817158721898</v>
      </c>
      <c r="K12" s="38">
        <v>482.3547541994144</v>
      </c>
      <c r="L12" s="21">
        <f t="shared" si="2"/>
        <v>-45.996582612195425</v>
      </c>
      <c r="M12" s="58">
        <f t="shared" si="4"/>
        <v>-9.5358410405922078E-2</v>
      </c>
      <c r="N12" s="28"/>
    </row>
    <row r="13" spans="1:14" ht="21" customHeight="1" thickBot="1" x14ac:dyDescent="0.45">
      <c r="A13" s="36" t="s">
        <v>46</v>
      </c>
      <c r="B13" s="41" t="s">
        <v>70</v>
      </c>
      <c r="C13" s="42">
        <v>200</v>
      </c>
      <c r="D13" s="43">
        <v>223</v>
      </c>
      <c r="E13" s="42">
        <f t="shared" si="0"/>
        <v>200</v>
      </c>
      <c r="F13" s="42">
        <v>221</v>
      </c>
      <c r="G13" s="42">
        <f t="shared" si="1"/>
        <v>200</v>
      </c>
      <c r="H13" s="42">
        <v>217</v>
      </c>
      <c r="I13" s="39">
        <f t="shared" si="3"/>
        <v>907.83244942927047</v>
      </c>
      <c r="K13" s="38">
        <v>867.15301818276646</v>
      </c>
      <c r="L13" s="25">
        <f t="shared" si="2"/>
        <v>40.679431246504009</v>
      </c>
      <c r="M13" s="59">
        <f t="shared" si="4"/>
        <v>4.6911479742932943E-2</v>
      </c>
      <c r="N13" s="10"/>
    </row>
    <row r="14" spans="1:14" ht="21" customHeight="1" thickBot="1" x14ac:dyDescent="0.45">
      <c r="A14" s="36" t="s">
        <v>19</v>
      </c>
      <c r="B14" s="41" t="s">
        <v>71</v>
      </c>
      <c r="C14" s="42">
        <v>1000</v>
      </c>
      <c r="D14" s="44"/>
      <c r="E14" s="42">
        <f>C14</f>
        <v>1000</v>
      </c>
      <c r="F14" s="44"/>
      <c r="G14" s="42">
        <f>C14</f>
        <v>1000</v>
      </c>
      <c r="H14" s="45"/>
      <c r="I14" s="38">
        <f t="shared" ref="I14:I31" si="5">(+C14+E14+G14)/3</f>
        <v>1000</v>
      </c>
      <c r="K14" s="38">
        <v>1000</v>
      </c>
      <c r="L14" s="25">
        <f t="shared" si="2"/>
        <v>0</v>
      </c>
      <c r="M14" s="59">
        <f t="shared" si="4"/>
        <v>0</v>
      </c>
    </row>
    <row r="15" spans="1:14" ht="21" customHeight="1" thickBot="1" x14ac:dyDescent="0.45">
      <c r="A15" s="36" t="s">
        <v>20</v>
      </c>
      <c r="B15" s="41" t="s">
        <v>71</v>
      </c>
      <c r="C15" s="43">
        <v>800</v>
      </c>
      <c r="D15" s="44"/>
      <c r="E15" s="42">
        <f t="shared" ref="E15:E31" si="6">C15</f>
        <v>800</v>
      </c>
      <c r="F15" s="44"/>
      <c r="G15" s="42">
        <f t="shared" ref="G15:G31" si="7">C15</f>
        <v>800</v>
      </c>
      <c r="H15" s="45"/>
      <c r="I15" s="38">
        <f t="shared" si="5"/>
        <v>800</v>
      </c>
      <c r="K15" s="38">
        <v>800</v>
      </c>
      <c r="L15" s="25">
        <f t="shared" si="2"/>
        <v>0</v>
      </c>
      <c r="M15" s="59">
        <f t="shared" si="4"/>
        <v>0</v>
      </c>
    </row>
    <row r="16" spans="1:14" ht="23.25" thickBot="1" x14ac:dyDescent="0.45">
      <c r="A16" s="36" t="s">
        <v>21</v>
      </c>
      <c r="B16" s="41" t="s">
        <v>71</v>
      </c>
      <c r="C16" s="43">
        <v>700</v>
      </c>
      <c r="D16" s="44"/>
      <c r="E16" s="42">
        <f t="shared" si="6"/>
        <v>700</v>
      </c>
      <c r="F16" s="44"/>
      <c r="G16" s="42">
        <f t="shared" si="7"/>
        <v>700</v>
      </c>
      <c r="H16" s="45"/>
      <c r="I16" s="38">
        <f t="shared" si="5"/>
        <v>700</v>
      </c>
      <c r="K16" s="38">
        <v>700</v>
      </c>
      <c r="L16" s="25">
        <f t="shared" si="2"/>
        <v>0</v>
      </c>
      <c r="M16" s="59">
        <f t="shared" si="4"/>
        <v>0</v>
      </c>
    </row>
    <row r="17" spans="1:13" s="19" customFormat="1" ht="21" customHeight="1" thickBot="1" x14ac:dyDescent="0.45">
      <c r="A17" s="37" t="s">
        <v>22</v>
      </c>
      <c r="B17" s="41" t="s">
        <v>71</v>
      </c>
      <c r="C17" s="43">
        <v>400</v>
      </c>
      <c r="D17" s="46"/>
      <c r="E17" s="42">
        <f t="shared" si="6"/>
        <v>400</v>
      </c>
      <c r="F17" s="46"/>
      <c r="G17" s="42">
        <f t="shared" si="7"/>
        <v>400</v>
      </c>
      <c r="H17" s="47"/>
      <c r="I17" s="38">
        <f t="shared" si="5"/>
        <v>400</v>
      </c>
      <c r="K17" s="38">
        <v>450</v>
      </c>
      <c r="L17" s="21">
        <f t="shared" si="2"/>
        <v>-50</v>
      </c>
      <c r="M17" s="58">
        <f t="shared" si="4"/>
        <v>-0.1111111111111111</v>
      </c>
    </row>
    <row r="18" spans="1:13" s="19" customFormat="1" ht="21" customHeight="1" thickBot="1" x14ac:dyDescent="0.45">
      <c r="A18" s="36" t="s">
        <v>47</v>
      </c>
      <c r="B18" s="41" t="s">
        <v>72</v>
      </c>
      <c r="C18" s="43">
        <v>3270</v>
      </c>
      <c r="D18" s="44"/>
      <c r="E18" s="42">
        <f t="shared" si="6"/>
        <v>3270</v>
      </c>
      <c r="F18" s="44"/>
      <c r="G18" s="42">
        <f t="shared" si="7"/>
        <v>3270</v>
      </c>
      <c r="H18" s="45"/>
      <c r="I18" s="38">
        <f t="shared" si="5"/>
        <v>3270</v>
      </c>
      <c r="K18" s="38">
        <v>3270</v>
      </c>
      <c r="L18" s="21">
        <f t="shared" si="2"/>
        <v>0</v>
      </c>
      <c r="M18" s="58">
        <f t="shared" si="4"/>
        <v>0</v>
      </c>
    </row>
    <row r="19" spans="1:13" ht="21" customHeight="1" thickBot="1" x14ac:dyDescent="0.45">
      <c r="A19" s="36" t="s">
        <v>24</v>
      </c>
      <c r="B19" s="41" t="s">
        <v>72</v>
      </c>
      <c r="C19" s="43">
        <v>6815</v>
      </c>
      <c r="D19" s="44"/>
      <c r="E19" s="42">
        <f t="shared" si="6"/>
        <v>6815</v>
      </c>
      <c r="F19" s="44"/>
      <c r="G19" s="42">
        <f t="shared" si="7"/>
        <v>6815</v>
      </c>
      <c r="H19" s="45"/>
      <c r="I19" s="38">
        <f t="shared" si="5"/>
        <v>6815</v>
      </c>
      <c r="K19" s="38">
        <v>6815</v>
      </c>
      <c r="L19" s="25">
        <f t="shared" si="2"/>
        <v>0</v>
      </c>
      <c r="M19" s="59">
        <f t="shared" si="4"/>
        <v>0</v>
      </c>
    </row>
    <row r="20" spans="1:13" ht="21" customHeight="1" thickBot="1" x14ac:dyDescent="0.45">
      <c r="A20" s="36" t="s">
        <v>48</v>
      </c>
      <c r="B20" s="41" t="s">
        <v>73</v>
      </c>
      <c r="C20" s="43">
        <v>1200</v>
      </c>
      <c r="D20" s="44"/>
      <c r="E20" s="42">
        <f t="shared" si="6"/>
        <v>1200</v>
      </c>
      <c r="F20" s="44"/>
      <c r="G20" s="42">
        <f t="shared" si="7"/>
        <v>1200</v>
      </c>
      <c r="H20" s="45"/>
      <c r="I20" s="38">
        <f t="shared" si="5"/>
        <v>1200</v>
      </c>
      <c r="K20" s="38">
        <v>1200</v>
      </c>
      <c r="L20" s="25">
        <f t="shared" si="2"/>
        <v>0</v>
      </c>
      <c r="M20" s="59">
        <f t="shared" si="4"/>
        <v>0</v>
      </c>
    </row>
    <row r="21" spans="1:13" ht="21" customHeight="1" thickBot="1" x14ac:dyDescent="0.45">
      <c r="A21" s="36" t="s">
        <v>25</v>
      </c>
      <c r="B21" s="41" t="s">
        <v>73</v>
      </c>
      <c r="C21" s="42">
        <v>1800</v>
      </c>
      <c r="D21" s="44"/>
      <c r="E21" s="42">
        <f t="shared" si="6"/>
        <v>1800</v>
      </c>
      <c r="F21" s="44"/>
      <c r="G21" s="42">
        <f t="shared" si="7"/>
        <v>1800</v>
      </c>
      <c r="H21" s="45"/>
      <c r="I21" s="38">
        <f t="shared" si="5"/>
        <v>1800</v>
      </c>
      <c r="K21" s="38">
        <v>1800</v>
      </c>
      <c r="L21" s="25">
        <f t="shared" si="2"/>
        <v>0</v>
      </c>
      <c r="M21" s="59">
        <f t="shared" si="4"/>
        <v>0</v>
      </c>
    </row>
    <row r="22" spans="1:13" ht="21" customHeight="1" thickBot="1" x14ac:dyDescent="0.45">
      <c r="A22" s="36" t="s">
        <v>26</v>
      </c>
      <c r="B22" s="41" t="s">
        <v>73</v>
      </c>
      <c r="C22" s="42">
        <v>2000</v>
      </c>
      <c r="D22" s="44"/>
      <c r="E22" s="42">
        <f t="shared" si="6"/>
        <v>2000</v>
      </c>
      <c r="F22" s="44"/>
      <c r="G22" s="42">
        <f t="shared" si="7"/>
        <v>2000</v>
      </c>
      <c r="H22" s="45"/>
      <c r="I22" s="38">
        <f t="shared" si="5"/>
        <v>2000</v>
      </c>
      <c r="K22" s="38">
        <v>2000</v>
      </c>
      <c r="L22" s="25">
        <f t="shared" si="2"/>
        <v>0</v>
      </c>
      <c r="M22" s="59">
        <f t="shared" si="4"/>
        <v>0</v>
      </c>
    </row>
    <row r="23" spans="1:13" ht="21" customHeight="1" thickBot="1" x14ac:dyDescent="0.45">
      <c r="A23" s="36" t="s">
        <v>65</v>
      </c>
      <c r="B23" s="41" t="s">
        <v>72</v>
      </c>
      <c r="C23" s="42">
        <v>6000</v>
      </c>
      <c r="D23" s="44"/>
      <c r="E23" s="42">
        <f t="shared" si="6"/>
        <v>6000</v>
      </c>
      <c r="F23" s="44"/>
      <c r="G23" s="42">
        <f t="shared" si="7"/>
        <v>6000</v>
      </c>
      <c r="H23" s="45"/>
      <c r="I23" s="38">
        <f t="shared" si="5"/>
        <v>6000</v>
      </c>
      <c r="K23" s="38">
        <v>6000</v>
      </c>
      <c r="L23" s="25">
        <f t="shared" si="2"/>
        <v>0</v>
      </c>
      <c r="M23" s="59">
        <f t="shared" si="4"/>
        <v>0</v>
      </c>
    </row>
    <row r="24" spans="1:13" ht="21" customHeight="1" thickBot="1" x14ac:dyDescent="0.45">
      <c r="A24" s="36" t="s">
        <v>66</v>
      </c>
      <c r="B24" s="41" t="s">
        <v>73</v>
      </c>
      <c r="C24" s="42">
        <v>1000</v>
      </c>
      <c r="D24" s="44"/>
      <c r="E24" s="42">
        <f t="shared" si="6"/>
        <v>1000</v>
      </c>
      <c r="F24" s="44"/>
      <c r="G24" s="42">
        <f t="shared" si="7"/>
        <v>1000</v>
      </c>
      <c r="H24" s="45"/>
      <c r="I24" s="38">
        <f t="shared" si="5"/>
        <v>1000</v>
      </c>
      <c r="K24" s="38">
        <v>1000</v>
      </c>
      <c r="L24" s="25">
        <f t="shared" si="2"/>
        <v>0</v>
      </c>
      <c r="M24" s="59">
        <f t="shared" si="4"/>
        <v>0</v>
      </c>
    </row>
    <row r="25" spans="1:13" ht="21" customHeight="1" thickBot="1" x14ac:dyDescent="0.45">
      <c r="A25" s="37" t="s">
        <v>67</v>
      </c>
      <c r="B25" s="41" t="s">
        <v>73</v>
      </c>
      <c r="C25" s="43">
        <v>900</v>
      </c>
      <c r="D25" s="46"/>
      <c r="E25" s="43">
        <f t="shared" si="6"/>
        <v>900</v>
      </c>
      <c r="F25" s="46"/>
      <c r="G25" s="43">
        <f t="shared" si="7"/>
        <v>900</v>
      </c>
      <c r="H25" s="47"/>
      <c r="I25" s="38">
        <f t="shared" si="5"/>
        <v>900</v>
      </c>
      <c r="K25" s="39">
        <v>900</v>
      </c>
      <c r="L25" s="25">
        <f t="shared" si="2"/>
        <v>0</v>
      </c>
      <c r="M25" s="59">
        <f t="shared" si="4"/>
        <v>0</v>
      </c>
    </row>
    <row r="26" spans="1:13" ht="21" customHeight="1" thickBot="1" x14ac:dyDescent="0.45">
      <c r="A26" s="36" t="s">
        <v>27</v>
      </c>
      <c r="B26" s="41" t="s">
        <v>73</v>
      </c>
      <c r="C26" s="42">
        <v>450</v>
      </c>
      <c r="D26" s="44"/>
      <c r="E26" s="42">
        <f t="shared" si="6"/>
        <v>450</v>
      </c>
      <c r="F26" s="44"/>
      <c r="G26" s="42">
        <f t="shared" si="7"/>
        <v>450</v>
      </c>
      <c r="H26" s="45"/>
      <c r="I26" s="38">
        <f t="shared" si="5"/>
        <v>450</v>
      </c>
      <c r="K26" s="38">
        <v>450</v>
      </c>
      <c r="L26" s="25">
        <f t="shared" si="2"/>
        <v>0</v>
      </c>
      <c r="M26" s="59">
        <f t="shared" si="4"/>
        <v>0</v>
      </c>
    </row>
    <row r="27" spans="1:13" ht="21" customHeight="1" thickBot="1" x14ac:dyDescent="0.45">
      <c r="A27" s="37" t="s">
        <v>68</v>
      </c>
      <c r="B27" s="41" t="s">
        <v>73</v>
      </c>
      <c r="C27" s="43">
        <v>350</v>
      </c>
      <c r="D27" s="46"/>
      <c r="E27" s="43">
        <f t="shared" si="6"/>
        <v>350</v>
      </c>
      <c r="F27" s="46"/>
      <c r="G27" s="43">
        <f t="shared" si="7"/>
        <v>350</v>
      </c>
      <c r="H27" s="47"/>
      <c r="I27" s="38">
        <f t="shared" si="5"/>
        <v>350</v>
      </c>
      <c r="K27" s="39">
        <v>350</v>
      </c>
      <c r="L27" s="25">
        <f t="shared" si="2"/>
        <v>0</v>
      </c>
      <c r="M27" s="59">
        <f t="shared" si="4"/>
        <v>0</v>
      </c>
    </row>
    <row r="28" spans="1:13" ht="23.25" thickBot="1" x14ac:dyDescent="0.45">
      <c r="A28" s="37" t="s">
        <v>28</v>
      </c>
      <c r="B28" s="41" t="s">
        <v>74</v>
      </c>
      <c r="C28" s="42">
        <v>76000</v>
      </c>
      <c r="D28" s="44"/>
      <c r="E28" s="42">
        <f>C28</f>
        <v>76000</v>
      </c>
      <c r="F28" s="44"/>
      <c r="G28" s="42">
        <f t="shared" si="7"/>
        <v>76000</v>
      </c>
      <c r="H28" s="45"/>
      <c r="I28" s="38">
        <f t="shared" si="5"/>
        <v>76000</v>
      </c>
      <c r="J28" s="33"/>
      <c r="K28" s="38">
        <v>76000</v>
      </c>
      <c r="L28" s="25">
        <f>I28-K28</f>
        <v>0</v>
      </c>
      <c r="M28" s="59">
        <f>(I28-K28)/K28</f>
        <v>0</v>
      </c>
    </row>
    <row r="29" spans="1:13" ht="23.25" thickBot="1" x14ac:dyDescent="0.45">
      <c r="A29" s="37" t="s">
        <v>29</v>
      </c>
      <c r="B29" s="41" t="s">
        <v>74</v>
      </c>
      <c r="C29" s="42">
        <v>76000</v>
      </c>
      <c r="D29" s="44"/>
      <c r="E29" s="42">
        <f t="shared" si="6"/>
        <v>76000</v>
      </c>
      <c r="F29" s="44"/>
      <c r="G29" s="42">
        <f t="shared" si="7"/>
        <v>76000</v>
      </c>
      <c r="H29" s="45"/>
      <c r="I29" s="38">
        <f t="shared" si="5"/>
        <v>76000</v>
      </c>
      <c r="J29" s="33"/>
      <c r="K29" s="38">
        <v>76000</v>
      </c>
      <c r="L29" s="25">
        <f>I29-K29</f>
        <v>0</v>
      </c>
      <c r="M29" s="59">
        <f>(I29-K29)/K29</f>
        <v>0</v>
      </c>
    </row>
    <row r="30" spans="1:13" ht="23.25" thickBot="1" x14ac:dyDescent="0.45">
      <c r="A30" s="37" t="s">
        <v>30</v>
      </c>
      <c r="B30" s="41" t="s">
        <v>74</v>
      </c>
      <c r="C30" s="42">
        <v>510000</v>
      </c>
      <c r="D30" s="44"/>
      <c r="E30" s="42">
        <f t="shared" si="6"/>
        <v>510000</v>
      </c>
      <c r="F30" s="44"/>
      <c r="G30" s="42">
        <f t="shared" si="7"/>
        <v>510000</v>
      </c>
      <c r="H30" s="45"/>
      <c r="I30" s="38">
        <f t="shared" si="5"/>
        <v>510000</v>
      </c>
      <c r="J30" s="33"/>
      <c r="K30" s="38">
        <v>510000</v>
      </c>
      <c r="L30" s="25">
        <f>I30-K30</f>
        <v>0</v>
      </c>
      <c r="M30" s="59">
        <f>(I30-K30)/K30</f>
        <v>0</v>
      </c>
    </row>
    <row r="31" spans="1:13" ht="23.25" thickBot="1" x14ac:dyDescent="0.45">
      <c r="A31" s="37" t="s">
        <v>31</v>
      </c>
      <c r="B31" s="41" t="s">
        <v>74</v>
      </c>
      <c r="C31" s="42">
        <v>510000</v>
      </c>
      <c r="D31" s="48"/>
      <c r="E31" s="42">
        <f t="shared" si="6"/>
        <v>510000</v>
      </c>
      <c r="F31" s="48"/>
      <c r="G31" s="42">
        <f t="shared" si="7"/>
        <v>510000</v>
      </c>
      <c r="H31" s="49"/>
      <c r="I31" s="38">
        <f t="shared" si="5"/>
        <v>510000</v>
      </c>
      <c r="J31" s="33"/>
      <c r="K31" s="38">
        <v>510000</v>
      </c>
      <c r="L31" s="25">
        <f>I31-K31</f>
        <v>0</v>
      </c>
      <c r="M31" s="59">
        <f>(I31-K31)/K31</f>
        <v>0</v>
      </c>
    </row>
  </sheetData>
  <mergeCells count="3"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F13" sqref="F13"/>
    </sheetView>
  </sheetViews>
  <sheetFormatPr baseColWidth="10" defaultRowHeight="18" x14ac:dyDescent="0.4"/>
  <cols>
    <col min="1" max="1" width="49.28515625" style="1" customWidth="1"/>
    <col min="2" max="2" width="7.85546875" style="1" bestFit="1" customWidth="1"/>
    <col min="3" max="3" width="9.85546875" style="1" bestFit="1" customWidth="1"/>
    <col min="4" max="4" width="8.28515625" style="1" bestFit="1" customWidth="1"/>
    <col min="5" max="5" width="9.85546875" style="1" bestFit="1" customWidth="1"/>
    <col min="6" max="6" width="8.7109375" style="1" bestFit="1" customWidth="1"/>
    <col min="7" max="8" width="9.85546875" style="1" bestFit="1" customWidth="1"/>
    <col min="9" max="9" width="15.85546875" style="10" bestFit="1" customWidth="1"/>
    <col min="10" max="10" width="4.7109375" style="1" customWidth="1"/>
    <col min="11" max="11" width="15" style="24" bestFit="1" customWidth="1"/>
    <col min="12" max="12" width="26.85546875" style="24" bestFit="1" customWidth="1"/>
    <col min="13" max="13" width="7.85546875" style="27" bestFit="1" customWidth="1"/>
    <col min="14" max="14" width="6.42578125" style="1" bestFit="1" customWidth="1"/>
    <col min="15" max="16384" width="11.42578125" style="1"/>
  </cols>
  <sheetData>
    <row r="1" spans="1:13" ht="18.75" thickBot="1" x14ac:dyDescent="0.45">
      <c r="A1" s="11" t="s">
        <v>49</v>
      </c>
      <c r="G1" s="11"/>
      <c r="K1" s="87" t="s">
        <v>63</v>
      </c>
      <c r="L1" s="87" t="s">
        <v>61</v>
      </c>
      <c r="M1" s="88" t="s">
        <v>62</v>
      </c>
    </row>
    <row r="2" spans="1:13" ht="19.5" thickTop="1" thickBot="1" x14ac:dyDescent="0.45">
      <c r="A2" s="12" t="s">
        <v>33</v>
      </c>
      <c r="B2" s="13" t="s">
        <v>34</v>
      </c>
      <c r="C2" s="14" t="s">
        <v>35</v>
      </c>
      <c r="D2" s="15" t="s">
        <v>36</v>
      </c>
      <c r="E2" s="14" t="s">
        <v>37</v>
      </c>
      <c r="F2" s="15" t="s">
        <v>38</v>
      </c>
      <c r="G2" s="14" t="s">
        <v>39</v>
      </c>
      <c r="H2" s="16" t="s">
        <v>40</v>
      </c>
      <c r="I2" s="17" t="s">
        <v>41</v>
      </c>
      <c r="K2" s="88"/>
      <c r="L2" s="88"/>
      <c r="M2" s="88"/>
    </row>
    <row r="3" spans="1:13" s="19" customFormat="1" ht="21" customHeight="1" thickBot="1" x14ac:dyDescent="0.45">
      <c r="A3" s="36" t="s">
        <v>7</v>
      </c>
      <c r="B3" s="41" t="s">
        <v>70</v>
      </c>
      <c r="C3" s="42">
        <v>200</v>
      </c>
      <c r="D3" s="43">
        <v>937</v>
      </c>
      <c r="E3" s="42">
        <v>200</v>
      </c>
      <c r="F3" s="42">
        <v>934</v>
      </c>
      <c r="G3" s="42">
        <v>200</v>
      </c>
      <c r="H3" s="42">
        <f>D3</f>
        <v>937</v>
      </c>
      <c r="I3" s="39">
        <f>(SUM(C3/D3+E3/F3+G3/H3)*1000)/3</f>
        <v>213.67570198752685</v>
      </c>
      <c r="K3" s="20">
        <v>212.76595744680853</v>
      </c>
      <c r="L3" s="21">
        <f t="shared" ref="L3:L27" si="0">I3-K3</f>
        <v>0.90974454071832156</v>
      </c>
      <c r="M3" s="22">
        <f t="shared" ref="M3:M8" si="1">(I3-K3)/K3</f>
        <v>4.2757993413761108E-3</v>
      </c>
    </row>
    <row r="4" spans="1:13" ht="21" customHeight="1" thickBot="1" x14ac:dyDescent="0.45">
      <c r="A4" s="36" t="s">
        <v>42</v>
      </c>
      <c r="B4" s="41" t="s">
        <v>70</v>
      </c>
      <c r="C4" s="42">
        <v>550</v>
      </c>
      <c r="D4" s="43">
        <v>1069</v>
      </c>
      <c r="E4" s="42">
        <f t="shared" ref="E4:F12" si="2">C4</f>
        <v>550</v>
      </c>
      <c r="F4" s="42">
        <f t="shared" si="2"/>
        <v>1069</v>
      </c>
      <c r="G4" s="42">
        <f t="shared" ref="G4:H12" si="3">C4</f>
        <v>550</v>
      </c>
      <c r="H4" s="42">
        <f t="shared" si="3"/>
        <v>1069</v>
      </c>
      <c r="I4" s="39">
        <f t="shared" ref="I4:I13" si="4">(SUM(C4/D4+E4/F4+G4/H4)*1000)/3</f>
        <v>514.49953227315245</v>
      </c>
      <c r="K4" s="24">
        <v>510.20408163265307</v>
      </c>
      <c r="L4" s="25">
        <f t="shared" si="0"/>
        <v>4.2954506404993822</v>
      </c>
      <c r="M4" s="26">
        <f t="shared" si="1"/>
        <v>8.4190832553787884E-3</v>
      </c>
    </row>
    <row r="5" spans="1:13" s="19" customFormat="1" ht="21" customHeight="1" thickBot="1" x14ac:dyDescent="0.45">
      <c r="A5" s="36" t="s">
        <v>11</v>
      </c>
      <c r="B5" s="41" t="s">
        <v>70</v>
      </c>
      <c r="C5" s="42">
        <v>350</v>
      </c>
      <c r="D5" s="43">
        <v>930</v>
      </c>
      <c r="E5" s="42">
        <f t="shared" si="2"/>
        <v>350</v>
      </c>
      <c r="F5" s="42">
        <f t="shared" si="2"/>
        <v>930</v>
      </c>
      <c r="G5" s="42">
        <f t="shared" si="3"/>
        <v>350</v>
      </c>
      <c r="H5" s="42">
        <f t="shared" si="3"/>
        <v>930</v>
      </c>
      <c r="I5" s="39">
        <f t="shared" si="4"/>
        <v>376.34408602150535</v>
      </c>
      <c r="K5" s="20">
        <v>381.26361655773417</v>
      </c>
      <c r="L5" s="21">
        <f t="shared" si="0"/>
        <v>-4.9195305362288195</v>
      </c>
      <c r="M5" s="22">
        <f t="shared" si="1"/>
        <v>-1.290322580645159E-2</v>
      </c>
    </row>
    <row r="6" spans="1:13" s="19" customFormat="1" ht="21" customHeight="1" thickBot="1" x14ac:dyDescent="0.45">
      <c r="A6" s="36" t="s">
        <v>12</v>
      </c>
      <c r="B6" s="41" t="s">
        <v>70</v>
      </c>
      <c r="C6" s="42">
        <v>350</v>
      </c>
      <c r="D6" s="43">
        <v>790</v>
      </c>
      <c r="E6" s="42">
        <f t="shared" si="2"/>
        <v>350</v>
      </c>
      <c r="F6" s="42">
        <f t="shared" si="2"/>
        <v>790</v>
      </c>
      <c r="G6" s="42">
        <f t="shared" si="3"/>
        <v>350</v>
      </c>
      <c r="H6" s="42">
        <f>D6</f>
        <v>790</v>
      </c>
      <c r="I6" s="39">
        <f t="shared" si="4"/>
        <v>443.03797468354429</v>
      </c>
      <c r="K6" s="20">
        <v>448.14340588988472</v>
      </c>
      <c r="L6" s="21">
        <f t="shared" si="0"/>
        <v>-5.1054312063404268</v>
      </c>
      <c r="M6" s="22">
        <f t="shared" si="1"/>
        <v>-1.1392405063291068E-2</v>
      </c>
    </row>
    <row r="7" spans="1:13" s="19" customFormat="1" ht="21" customHeight="1" thickBot="1" x14ac:dyDescent="0.45">
      <c r="A7" s="36" t="s">
        <v>13</v>
      </c>
      <c r="B7" s="41" t="s">
        <v>70</v>
      </c>
      <c r="C7" s="42">
        <v>300</v>
      </c>
      <c r="D7" s="43">
        <v>736</v>
      </c>
      <c r="E7" s="42">
        <f t="shared" si="2"/>
        <v>300</v>
      </c>
      <c r="F7" s="42">
        <f t="shared" si="2"/>
        <v>736</v>
      </c>
      <c r="G7" s="42">
        <f t="shared" si="3"/>
        <v>300</v>
      </c>
      <c r="H7" s="42">
        <f t="shared" si="3"/>
        <v>736</v>
      </c>
      <c r="I7" s="39">
        <f t="shared" si="4"/>
        <v>407.60869565217394</v>
      </c>
      <c r="K7" s="20">
        <v>402.68456375838929</v>
      </c>
      <c r="L7" s="21">
        <f t="shared" si="0"/>
        <v>4.9241318937846472</v>
      </c>
      <c r="M7" s="22">
        <f t="shared" si="1"/>
        <v>1.2228260869565206E-2</v>
      </c>
    </row>
    <row r="8" spans="1:13" ht="21" customHeight="1" thickBot="1" x14ac:dyDescent="0.45">
      <c r="A8" s="37" t="s">
        <v>64</v>
      </c>
      <c r="B8" s="41" t="s">
        <v>70</v>
      </c>
      <c r="C8" s="43">
        <v>500</v>
      </c>
      <c r="D8" s="43">
        <v>1001</v>
      </c>
      <c r="E8" s="43">
        <f>C8</f>
        <v>500</v>
      </c>
      <c r="F8" s="43">
        <f>D8</f>
        <v>1001</v>
      </c>
      <c r="G8" s="43">
        <f>C8</f>
        <v>500</v>
      </c>
      <c r="H8" s="43">
        <f>D8</f>
        <v>1001</v>
      </c>
      <c r="I8" s="39">
        <f t="shared" si="4"/>
        <v>499.50049950049953</v>
      </c>
      <c r="K8" s="24">
        <v>500</v>
      </c>
      <c r="L8" s="25">
        <f t="shared" si="0"/>
        <v>-0.4995004995004706</v>
      </c>
      <c r="M8" s="26">
        <f t="shared" si="1"/>
        <v>-9.990009990009411E-4</v>
      </c>
    </row>
    <row r="9" spans="1:13" s="19" customFormat="1" ht="21" customHeight="1" thickBot="1" x14ac:dyDescent="0.45">
      <c r="A9" s="36" t="s">
        <v>43</v>
      </c>
      <c r="B9" s="41" t="s">
        <v>70</v>
      </c>
      <c r="C9" s="42">
        <v>400</v>
      </c>
      <c r="D9" s="43">
        <v>860</v>
      </c>
      <c r="E9" s="42">
        <f t="shared" si="2"/>
        <v>400</v>
      </c>
      <c r="F9" s="42">
        <f t="shared" si="2"/>
        <v>860</v>
      </c>
      <c r="G9" s="42">
        <f t="shared" si="3"/>
        <v>400</v>
      </c>
      <c r="H9" s="42">
        <f t="shared" si="3"/>
        <v>860</v>
      </c>
      <c r="I9" s="39">
        <f t="shared" si="4"/>
        <v>465.11627906976747</v>
      </c>
      <c r="K9" s="20">
        <v>461.89376443418013</v>
      </c>
      <c r="L9" s="21">
        <f t="shared" si="0"/>
        <v>3.2225146355873449</v>
      </c>
      <c r="M9" s="22">
        <f t="shared" ref="M9:M27" si="5">(I9-K9)/K9</f>
        <v>6.9767441860466017E-3</v>
      </c>
    </row>
    <row r="10" spans="1:13" s="19" customFormat="1" ht="23.25" thickBot="1" x14ac:dyDescent="0.45">
      <c r="A10" s="37" t="s">
        <v>44</v>
      </c>
      <c r="B10" s="41" t="s">
        <v>70</v>
      </c>
      <c r="C10" s="43">
        <v>425</v>
      </c>
      <c r="D10" s="43">
        <v>1000</v>
      </c>
      <c r="E10" s="42">
        <f t="shared" si="2"/>
        <v>425</v>
      </c>
      <c r="F10" s="42">
        <f t="shared" si="2"/>
        <v>1000</v>
      </c>
      <c r="G10" s="42">
        <f t="shared" si="3"/>
        <v>425</v>
      </c>
      <c r="H10" s="42">
        <f t="shared" si="3"/>
        <v>1000</v>
      </c>
      <c r="I10" s="39">
        <f t="shared" si="4"/>
        <v>425</v>
      </c>
      <c r="K10" s="20">
        <v>425</v>
      </c>
      <c r="L10" s="21">
        <f t="shared" si="0"/>
        <v>0</v>
      </c>
      <c r="M10" s="22">
        <f t="shared" si="5"/>
        <v>0</v>
      </c>
    </row>
    <row r="11" spans="1:13" s="19" customFormat="1" ht="23.25" thickBot="1" x14ac:dyDescent="0.45">
      <c r="A11" s="36" t="s">
        <v>45</v>
      </c>
      <c r="B11" s="41" t="s">
        <v>70</v>
      </c>
      <c r="C11" s="42">
        <v>100</v>
      </c>
      <c r="D11" s="43">
        <v>638</v>
      </c>
      <c r="E11" s="42">
        <v>100</v>
      </c>
      <c r="F11" s="42">
        <v>653</v>
      </c>
      <c r="G11" s="42">
        <f t="shared" si="3"/>
        <v>100</v>
      </c>
      <c r="H11" s="42">
        <v>624</v>
      </c>
      <c r="I11" s="39">
        <f t="shared" si="4"/>
        <v>156.71185966111247</v>
      </c>
      <c r="K11" s="20">
        <v>149.05491865318987</v>
      </c>
      <c r="L11" s="21">
        <f t="shared" si="0"/>
        <v>7.6569410079225975</v>
      </c>
      <c r="M11" s="22">
        <f t="shared" si="5"/>
        <v>5.1369931815119833E-2</v>
      </c>
    </row>
    <row r="12" spans="1:13" s="19" customFormat="1" ht="23.25" thickBot="1" x14ac:dyDescent="0.45">
      <c r="A12" s="37" t="s">
        <v>17</v>
      </c>
      <c r="B12" s="41" t="s">
        <v>70</v>
      </c>
      <c r="C12" s="43">
        <v>100</v>
      </c>
      <c r="D12" s="43">
        <v>166</v>
      </c>
      <c r="E12" s="42">
        <f t="shared" si="2"/>
        <v>100</v>
      </c>
      <c r="F12" s="43">
        <v>158</v>
      </c>
      <c r="G12" s="42">
        <f t="shared" si="3"/>
        <v>100</v>
      </c>
      <c r="H12" s="43">
        <v>176</v>
      </c>
      <c r="I12" s="39">
        <f t="shared" si="4"/>
        <v>601.16761638036621</v>
      </c>
      <c r="K12" s="20">
        <v>617.02487479412264</v>
      </c>
      <c r="L12" s="21">
        <f t="shared" si="0"/>
        <v>-15.857258413756426</v>
      </c>
      <c r="M12" s="22">
        <f t="shared" si="5"/>
        <v>-2.5699544802059042E-2</v>
      </c>
    </row>
    <row r="13" spans="1:13" ht="21" customHeight="1" thickBot="1" x14ac:dyDescent="0.45">
      <c r="A13" s="36" t="s">
        <v>46</v>
      </c>
      <c r="B13" s="41" t="s">
        <v>70</v>
      </c>
      <c r="C13" s="42">
        <v>400</v>
      </c>
      <c r="D13" s="43">
        <v>539</v>
      </c>
      <c r="E13" s="42">
        <v>400</v>
      </c>
      <c r="F13" s="42">
        <v>544</v>
      </c>
      <c r="G13" s="42">
        <v>400</v>
      </c>
      <c r="H13" s="42">
        <v>533</v>
      </c>
      <c r="I13" s="39">
        <f t="shared" si="4"/>
        <v>742.62606287611413</v>
      </c>
      <c r="K13" s="24">
        <v>772.69239720558051</v>
      </c>
      <c r="L13" s="25">
        <f t="shared" si="0"/>
        <v>-30.066334329466372</v>
      </c>
      <c r="M13" s="26">
        <f t="shared" si="5"/>
        <v>-3.8911130015256257E-2</v>
      </c>
    </row>
    <row r="14" spans="1:13" ht="21" customHeight="1" thickBot="1" x14ac:dyDescent="0.45">
      <c r="A14" s="36" t="s">
        <v>19</v>
      </c>
      <c r="B14" s="41" t="s">
        <v>71</v>
      </c>
      <c r="C14" s="42">
        <v>800</v>
      </c>
      <c r="D14" s="44"/>
      <c r="E14" s="42">
        <f>C14</f>
        <v>800</v>
      </c>
      <c r="F14" s="44"/>
      <c r="G14" s="42">
        <f>C14</f>
        <v>800</v>
      </c>
      <c r="H14" s="45"/>
      <c r="I14" s="38">
        <f t="shared" ref="I14:I31" si="6">(+C14+E14+G14)/3</f>
        <v>800</v>
      </c>
      <c r="K14" s="24">
        <v>800</v>
      </c>
      <c r="L14" s="25">
        <f t="shared" si="0"/>
        <v>0</v>
      </c>
      <c r="M14" s="26">
        <f t="shared" si="5"/>
        <v>0</v>
      </c>
    </row>
    <row r="15" spans="1:13" ht="21" customHeight="1" thickBot="1" x14ac:dyDescent="0.45">
      <c r="A15" s="36" t="s">
        <v>20</v>
      </c>
      <c r="B15" s="41" t="s">
        <v>71</v>
      </c>
      <c r="C15" s="43">
        <v>600</v>
      </c>
      <c r="D15" s="44"/>
      <c r="E15" s="42">
        <f t="shared" ref="E15:E31" si="7">C15</f>
        <v>600</v>
      </c>
      <c r="F15" s="44"/>
      <c r="G15" s="42">
        <f t="shared" ref="G15:G31" si="8">C15</f>
        <v>600</v>
      </c>
      <c r="H15" s="45"/>
      <c r="I15" s="38">
        <f t="shared" si="6"/>
        <v>600</v>
      </c>
      <c r="K15" s="24">
        <v>600</v>
      </c>
      <c r="L15" s="25">
        <f t="shared" si="0"/>
        <v>0</v>
      </c>
      <c r="M15" s="26">
        <f t="shared" si="5"/>
        <v>0</v>
      </c>
    </row>
    <row r="16" spans="1:13" ht="21" customHeight="1" thickBot="1" x14ac:dyDescent="0.45">
      <c r="A16" s="36" t="s">
        <v>21</v>
      </c>
      <c r="B16" s="41" t="s">
        <v>71</v>
      </c>
      <c r="C16" s="43">
        <v>600</v>
      </c>
      <c r="D16" s="44"/>
      <c r="E16" s="42">
        <f t="shared" si="7"/>
        <v>600</v>
      </c>
      <c r="F16" s="44"/>
      <c r="G16" s="42">
        <f t="shared" si="8"/>
        <v>600</v>
      </c>
      <c r="H16" s="45"/>
      <c r="I16" s="38">
        <f t="shared" si="6"/>
        <v>600</v>
      </c>
      <c r="K16" s="24">
        <v>600</v>
      </c>
      <c r="L16" s="25">
        <f t="shared" si="0"/>
        <v>0</v>
      </c>
      <c r="M16" s="26">
        <f t="shared" si="5"/>
        <v>0</v>
      </c>
    </row>
    <row r="17" spans="1:13" s="19" customFormat="1" ht="21" customHeight="1" thickBot="1" x14ac:dyDescent="0.45">
      <c r="A17" s="37" t="s">
        <v>22</v>
      </c>
      <c r="B17" s="41" t="s">
        <v>71</v>
      </c>
      <c r="C17" s="43">
        <v>450</v>
      </c>
      <c r="D17" s="46"/>
      <c r="E17" s="42">
        <f t="shared" si="7"/>
        <v>450</v>
      </c>
      <c r="F17" s="46"/>
      <c r="G17" s="42">
        <f t="shared" si="8"/>
        <v>450</v>
      </c>
      <c r="H17" s="47"/>
      <c r="I17" s="38">
        <f t="shared" si="6"/>
        <v>450</v>
      </c>
      <c r="K17" s="20">
        <v>450</v>
      </c>
      <c r="L17" s="21">
        <f t="shared" si="0"/>
        <v>0</v>
      </c>
      <c r="M17" s="22">
        <f t="shared" si="5"/>
        <v>0</v>
      </c>
    </row>
    <row r="18" spans="1:13" s="19" customFormat="1" ht="21" customHeight="1" thickBot="1" x14ac:dyDescent="0.45">
      <c r="A18" s="36" t="s">
        <v>47</v>
      </c>
      <c r="B18" s="41" t="s">
        <v>72</v>
      </c>
      <c r="C18" s="43">
        <v>3270</v>
      </c>
      <c r="D18" s="44"/>
      <c r="E18" s="42">
        <f t="shared" si="7"/>
        <v>3270</v>
      </c>
      <c r="F18" s="44"/>
      <c r="G18" s="42">
        <f t="shared" si="8"/>
        <v>3270</v>
      </c>
      <c r="H18" s="45"/>
      <c r="I18" s="38">
        <f t="shared" si="6"/>
        <v>3270</v>
      </c>
      <c r="K18" s="20">
        <v>3270</v>
      </c>
      <c r="L18" s="21">
        <f t="shared" si="0"/>
        <v>0</v>
      </c>
      <c r="M18" s="22">
        <f t="shared" si="5"/>
        <v>0</v>
      </c>
    </row>
    <row r="19" spans="1:13" ht="21" customHeight="1" thickBot="1" x14ac:dyDescent="0.45">
      <c r="A19" s="36" t="s">
        <v>24</v>
      </c>
      <c r="B19" s="41" t="s">
        <v>72</v>
      </c>
      <c r="C19" s="43">
        <v>6815</v>
      </c>
      <c r="D19" s="44"/>
      <c r="E19" s="42">
        <f t="shared" si="7"/>
        <v>6815</v>
      </c>
      <c r="F19" s="44"/>
      <c r="G19" s="42">
        <f t="shared" si="8"/>
        <v>6815</v>
      </c>
      <c r="H19" s="45"/>
      <c r="I19" s="38">
        <f t="shared" si="6"/>
        <v>6815</v>
      </c>
      <c r="K19" s="24">
        <v>6815</v>
      </c>
      <c r="L19" s="25">
        <f t="shared" si="0"/>
        <v>0</v>
      </c>
      <c r="M19" s="26">
        <f t="shared" si="5"/>
        <v>0</v>
      </c>
    </row>
    <row r="20" spans="1:13" ht="21" customHeight="1" thickBot="1" x14ac:dyDescent="0.45">
      <c r="A20" s="36" t="s">
        <v>48</v>
      </c>
      <c r="B20" s="41" t="s">
        <v>73</v>
      </c>
      <c r="C20" s="43">
        <v>1200</v>
      </c>
      <c r="D20" s="44"/>
      <c r="E20" s="42">
        <f t="shared" si="7"/>
        <v>1200</v>
      </c>
      <c r="F20" s="44"/>
      <c r="G20" s="42">
        <f t="shared" si="8"/>
        <v>1200</v>
      </c>
      <c r="H20" s="45"/>
      <c r="I20" s="38">
        <f t="shared" si="6"/>
        <v>1200</v>
      </c>
      <c r="K20" s="24">
        <v>1200</v>
      </c>
      <c r="L20" s="25">
        <f t="shared" si="0"/>
        <v>0</v>
      </c>
      <c r="M20" s="26">
        <f t="shared" si="5"/>
        <v>0</v>
      </c>
    </row>
    <row r="21" spans="1:13" ht="21" customHeight="1" thickBot="1" x14ac:dyDescent="0.45">
      <c r="A21" s="36" t="s">
        <v>25</v>
      </c>
      <c r="B21" s="41" t="s">
        <v>73</v>
      </c>
      <c r="C21" s="42">
        <v>2400</v>
      </c>
      <c r="D21" s="44"/>
      <c r="E21" s="42">
        <f t="shared" si="7"/>
        <v>2400</v>
      </c>
      <c r="F21" s="44"/>
      <c r="G21" s="42">
        <f t="shared" si="8"/>
        <v>2400</v>
      </c>
      <c r="H21" s="45"/>
      <c r="I21" s="38">
        <f t="shared" si="6"/>
        <v>2400</v>
      </c>
      <c r="K21" s="24">
        <v>2400</v>
      </c>
      <c r="L21" s="25">
        <f t="shared" si="0"/>
        <v>0</v>
      </c>
      <c r="M21" s="26">
        <f t="shared" si="5"/>
        <v>0</v>
      </c>
    </row>
    <row r="22" spans="1:13" ht="21" customHeight="1" thickBot="1" x14ac:dyDescent="0.45">
      <c r="A22" s="36" t="s">
        <v>26</v>
      </c>
      <c r="B22" s="41" t="s">
        <v>73</v>
      </c>
      <c r="C22" s="42">
        <v>3000</v>
      </c>
      <c r="D22" s="44"/>
      <c r="E22" s="42">
        <f t="shared" si="7"/>
        <v>3000</v>
      </c>
      <c r="F22" s="44"/>
      <c r="G22" s="42">
        <f t="shared" si="8"/>
        <v>3000</v>
      </c>
      <c r="H22" s="45"/>
      <c r="I22" s="38">
        <f t="shared" si="6"/>
        <v>3000</v>
      </c>
      <c r="K22" s="24">
        <v>3000</v>
      </c>
      <c r="L22" s="25">
        <f t="shared" si="0"/>
        <v>0</v>
      </c>
      <c r="M22" s="26">
        <f t="shared" si="5"/>
        <v>0</v>
      </c>
    </row>
    <row r="23" spans="1:13" ht="21" customHeight="1" thickBot="1" x14ac:dyDescent="0.45">
      <c r="A23" s="36" t="s">
        <v>65</v>
      </c>
      <c r="B23" s="41" t="s">
        <v>72</v>
      </c>
      <c r="C23" s="42">
        <v>5500</v>
      </c>
      <c r="D23" s="44"/>
      <c r="E23" s="42">
        <f t="shared" si="7"/>
        <v>5500</v>
      </c>
      <c r="F23" s="44"/>
      <c r="G23" s="42">
        <f t="shared" si="8"/>
        <v>5500</v>
      </c>
      <c r="H23" s="45"/>
      <c r="I23" s="38">
        <f t="shared" si="6"/>
        <v>5500</v>
      </c>
      <c r="K23" s="24">
        <v>5500</v>
      </c>
      <c r="L23" s="25">
        <f t="shared" si="0"/>
        <v>0</v>
      </c>
      <c r="M23" s="26">
        <f t="shared" si="5"/>
        <v>0</v>
      </c>
    </row>
    <row r="24" spans="1:13" ht="21" customHeight="1" thickBot="1" x14ac:dyDescent="0.45">
      <c r="A24" s="36" t="s">
        <v>66</v>
      </c>
      <c r="B24" s="41" t="s">
        <v>73</v>
      </c>
      <c r="C24" s="42">
        <v>1000</v>
      </c>
      <c r="D24" s="44"/>
      <c r="E24" s="42">
        <f t="shared" si="7"/>
        <v>1000</v>
      </c>
      <c r="F24" s="44"/>
      <c r="G24" s="42">
        <f t="shared" si="8"/>
        <v>1000</v>
      </c>
      <c r="H24" s="45"/>
      <c r="I24" s="38">
        <f t="shared" si="6"/>
        <v>1000</v>
      </c>
      <c r="K24" s="24">
        <v>1000</v>
      </c>
      <c r="L24" s="25">
        <f t="shared" si="0"/>
        <v>0</v>
      </c>
      <c r="M24" s="26">
        <f t="shared" si="5"/>
        <v>0</v>
      </c>
    </row>
    <row r="25" spans="1:13" ht="21" customHeight="1" thickBot="1" x14ac:dyDescent="0.45">
      <c r="A25" s="37" t="s">
        <v>67</v>
      </c>
      <c r="B25" s="41" t="s">
        <v>73</v>
      </c>
      <c r="C25" s="43">
        <v>1000</v>
      </c>
      <c r="D25" s="46"/>
      <c r="E25" s="43">
        <f t="shared" si="7"/>
        <v>1000</v>
      </c>
      <c r="F25" s="46"/>
      <c r="G25" s="43">
        <f t="shared" si="8"/>
        <v>1000</v>
      </c>
      <c r="H25" s="47"/>
      <c r="I25" s="38">
        <f t="shared" si="6"/>
        <v>1000</v>
      </c>
      <c r="K25" s="24">
        <v>1000</v>
      </c>
      <c r="L25" s="25">
        <f t="shared" si="0"/>
        <v>0</v>
      </c>
      <c r="M25" s="26">
        <f t="shared" si="5"/>
        <v>0</v>
      </c>
    </row>
    <row r="26" spans="1:13" ht="21" customHeight="1" thickBot="1" x14ac:dyDescent="0.45">
      <c r="A26" s="36" t="s">
        <v>27</v>
      </c>
      <c r="B26" s="41" t="s">
        <v>73</v>
      </c>
      <c r="C26" s="42">
        <v>400</v>
      </c>
      <c r="D26" s="44"/>
      <c r="E26" s="42">
        <f t="shared" si="7"/>
        <v>400</v>
      </c>
      <c r="F26" s="44"/>
      <c r="G26" s="42">
        <f t="shared" si="8"/>
        <v>400</v>
      </c>
      <c r="H26" s="45"/>
      <c r="I26" s="38">
        <f t="shared" si="6"/>
        <v>400</v>
      </c>
      <c r="K26" s="24">
        <v>400</v>
      </c>
      <c r="L26" s="25">
        <f t="shared" si="0"/>
        <v>0</v>
      </c>
      <c r="M26" s="26">
        <f t="shared" si="5"/>
        <v>0</v>
      </c>
    </row>
    <row r="27" spans="1:13" ht="21" customHeight="1" thickBot="1" x14ac:dyDescent="0.45">
      <c r="A27" s="36" t="s">
        <v>68</v>
      </c>
      <c r="B27" s="41" t="s">
        <v>73</v>
      </c>
      <c r="C27" s="43">
        <v>350</v>
      </c>
      <c r="D27" s="46"/>
      <c r="E27" s="43">
        <f t="shared" si="7"/>
        <v>350</v>
      </c>
      <c r="F27" s="46"/>
      <c r="G27" s="43">
        <f t="shared" si="8"/>
        <v>350</v>
      </c>
      <c r="H27" s="47"/>
      <c r="I27" s="38">
        <f t="shared" si="6"/>
        <v>350</v>
      </c>
      <c r="K27" s="24">
        <v>350</v>
      </c>
      <c r="L27" s="25">
        <f t="shared" si="0"/>
        <v>0</v>
      </c>
      <c r="M27" s="26">
        <f t="shared" si="5"/>
        <v>0</v>
      </c>
    </row>
    <row r="28" spans="1:13" ht="23.25" thickBot="1" x14ac:dyDescent="0.45">
      <c r="A28" s="36" t="s">
        <v>28</v>
      </c>
      <c r="B28" s="41" t="s">
        <v>74</v>
      </c>
      <c r="C28" s="42">
        <v>75000</v>
      </c>
      <c r="D28" s="44"/>
      <c r="E28" s="42">
        <f t="shared" si="7"/>
        <v>75000</v>
      </c>
      <c r="F28" s="44"/>
      <c r="G28" s="42">
        <f t="shared" si="8"/>
        <v>75000</v>
      </c>
      <c r="H28" s="45"/>
      <c r="I28" s="38">
        <f t="shared" si="6"/>
        <v>75000</v>
      </c>
      <c r="J28" s="33"/>
      <c r="K28" s="24">
        <v>75000</v>
      </c>
      <c r="L28" s="25">
        <f>I28-K28</f>
        <v>0</v>
      </c>
      <c r="M28" s="26">
        <f>(I28-K28)/K28</f>
        <v>0</v>
      </c>
    </row>
    <row r="29" spans="1:13" ht="23.25" thickBot="1" x14ac:dyDescent="0.45">
      <c r="A29" s="36" t="s">
        <v>29</v>
      </c>
      <c r="B29" s="41" t="s">
        <v>74</v>
      </c>
      <c r="C29" s="42">
        <v>75000</v>
      </c>
      <c r="D29" s="44"/>
      <c r="E29" s="42">
        <f t="shared" si="7"/>
        <v>75000</v>
      </c>
      <c r="F29" s="44"/>
      <c r="G29" s="42">
        <f t="shared" si="8"/>
        <v>75000</v>
      </c>
      <c r="H29" s="45"/>
      <c r="I29" s="38">
        <f t="shared" si="6"/>
        <v>75000</v>
      </c>
      <c r="J29" s="33"/>
      <c r="K29" s="24">
        <v>75000</v>
      </c>
      <c r="L29" s="25">
        <f>I29-K29</f>
        <v>0</v>
      </c>
      <c r="M29" s="26">
        <f>(I29-K29)/K29</f>
        <v>0</v>
      </c>
    </row>
    <row r="30" spans="1:13" ht="23.25" thickBot="1" x14ac:dyDescent="0.45">
      <c r="A30" s="36" t="s">
        <v>30</v>
      </c>
      <c r="B30" s="41" t="s">
        <v>74</v>
      </c>
      <c r="C30" s="42">
        <v>490000</v>
      </c>
      <c r="D30" s="44"/>
      <c r="E30" s="42">
        <f t="shared" si="7"/>
        <v>490000</v>
      </c>
      <c r="F30" s="44"/>
      <c r="G30" s="42">
        <f t="shared" si="8"/>
        <v>490000</v>
      </c>
      <c r="H30" s="45"/>
      <c r="I30" s="38">
        <f t="shared" si="6"/>
        <v>490000</v>
      </c>
      <c r="J30" s="33"/>
      <c r="K30" s="24">
        <v>490000</v>
      </c>
      <c r="L30" s="25">
        <f>I30-K30</f>
        <v>0</v>
      </c>
      <c r="M30" s="26">
        <f>(I30-K30)/K30</f>
        <v>0</v>
      </c>
    </row>
    <row r="31" spans="1:13" ht="23.25" thickBot="1" x14ac:dyDescent="0.45">
      <c r="A31" s="36" t="s">
        <v>31</v>
      </c>
      <c r="B31" s="41" t="s">
        <v>74</v>
      </c>
      <c r="C31" s="42">
        <v>490000</v>
      </c>
      <c r="D31" s="48"/>
      <c r="E31" s="42">
        <f t="shared" si="7"/>
        <v>490000</v>
      </c>
      <c r="F31" s="48"/>
      <c r="G31" s="42">
        <f t="shared" si="8"/>
        <v>490000</v>
      </c>
      <c r="H31" s="49"/>
      <c r="I31" s="38">
        <f t="shared" si="6"/>
        <v>490000</v>
      </c>
      <c r="J31" s="33"/>
      <c r="K31" s="24">
        <v>490000</v>
      </c>
      <c r="L31" s="25">
        <f>I31-K31</f>
        <v>0</v>
      </c>
      <c r="M31" s="26">
        <f>(I31-K31)/K31</f>
        <v>0</v>
      </c>
    </row>
  </sheetData>
  <mergeCells count="3"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D14" sqref="D14"/>
    </sheetView>
  </sheetViews>
  <sheetFormatPr baseColWidth="10" defaultRowHeight="18" x14ac:dyDescent="0.4"/>
  <cols>
    <col min="1" max="1" width="49.28515625" style="1" customWidth="1"/>
    <col min="2" max="2" width="7.85546875" style="1" bestFit="1" customWidth="1"/>
    <col min="3" max="3" width="9.85546875" style="1" bestFit="1" customWidth="1"/>
    <col min="4" max="4" width="8.28515625" style="1" bestFit="1" customWidth="1"/>
    <col min="5" max="5" width="9.85546875" style="1" bestFit="1" customWidth="1"/>
    <col min="6" max="6" width="8.7109375" style="1" bestFit="1" customWidth="1"/>
    <col min="7" max="7" width="9.85546875" style="1" bestFit="1" customWidth="1"/>
    <col min="8" max="8" width="8.7109375" style="1" customWidth="1"/>
    <col min="9" max="9" width="15.85546875" style="10" bestFit="1" customWidth="1"/>
    <col min="10" max="10" width="4.7109375" style="1" customWidth="1"/>
    <col min="11" max="11" width="15" style="24" bestFit="1" customWidth="1"/>
    <col min="12" max="12" width="26.85546875" style="24" bestFit="1" customWidth="1"/>
    <col min="13" max="13" width="7.85546875" style="27" bestFit="1" customWidth="1"/>
    <col min="14" max="14" width="6.42578125" style="1" bestFit="1" customWidth="1"/>
    <col min="15" max="16384" width="11.42578125" style="1"/>
  </cols>
  <sheetData>
    <row r="1" spans="1:13" ht="18.75" thickBot="1" x14ac:dyDescent="0.45">
      <c r="A1" s="11" t="s">
        <v>50</v>
      </c>
      <c r="G1" s="11"/>
      <c r="K1" s="87" t="s">
        <v>63</v>
      </c>
      <c r="L1" s="87" t="s">
        <v>61</v>
      </c>
      <c r="M1" s="88" t="s">
        <v>62</v>
      </c>
    </row>
    <row r="2" spans="1:13" ht="19.5" thickTop="1" thickBot="1" x14ac:dyDescent="0.45">
      <c r="A2" s="12" t="s">
        <v>33</v>
      </c>
      <c r="B2" s="13" t="s">
        <v>34</v>
      </c>
      <c r="C2" s="14" t="s">
        <v>35</v>
      </c>
      <c r="D2" s="15" t="s">
        <v>36</v>
      </c>
      <c r="E2" s="14" t="s">
        <v>37</v>
      </c>
      <c r="F2" s="15" t="s">
        <v>38</v>
      </c>
      <c r="G2" s="14" t="s">
        <v>39</v>
      </c>
      <c r="H2" s="16" t="s">
        <v>40</v>
      </c>
      <c r="I2" s="17" t="s">
        <v>41</v>
      </c>
      <c r="K2" s="88"/>
      <c r="L2" s="88"/>
      <c r="M2" s="88"/>
    </row>
    <row r="3" spans="1:13" s="19" customFormat="1" ht="21" customHeight="1" thickBot="1" x14ac:dyDescent="0.45">
      <c r="A3" s="36" t="s">
        <v>7</v>
      </c>
      <c r="B3" s="41" t="s">
        <v>70</v>
      </c>
      <c r="C3" s="42">
        <v>450</v>
      </c>
      <c r="D3" s="43">
        <v>1991</v>
      </c>
      <c r="E3" s="42">
        <v>450</v>
      </c>
      <c r="F3" s="42">
        <v>1929</v>
      </c>
      <c r="G3" s="42">
        <v>450</v>
      </c>
      <c r="H3" s="42">
        <v>1981</v>
      </c>
      <c r="I3" s="38">
        <f>(SUM(C3/D3+E3/F3+G3/H3)*1000)/3</f>
        <v>228.81885695231747</v>
      </c>
      <c r="K3" s="18">
        <v>228.12736145961625</v>
      </c>
      <c r="L3" s="21">
        <f t="shared" ref="L3:L27" si="0">I3-K3</f>
        <v>0.69149549270122179</v>
      </c>
      <c r="M3" s="22">
        <f t="shared" ref="M3:M22" si="1">(I3-K3)/K3</f>
        <v>3.0311817410978658E-3</v>
      </c>
    </row>
    <row r="4" spans="1:13" ht="21" customHeight="1" thickBot="1" x14ac:dyDescent="0.45">
      <c r="A4" s="36" t="s">
        <v>42</v>
      </c>
      <c r="B4" s="41" t="s">
        <v>70</v>
      </c>
      <c r="C4" s="42">
        <v>500</v>
      </c>
      <c r="D4" s="43">
        <v>1093</v>
      </c>
      <c r="E4" s="42">
        <v>500</v>
      </c>
      <c r="F4" s="42">
        <v>1046</v>
      </c>
      <c r="G4" s="42">
        <v>500</v>
      </c>
      <c r="H4" s="42">
        <v>1138</v>
      </c>
      <c r="I4" s="38">
        <f t="shared" ref="I4:I13" si="2">(SUM(C4/D4+E4/F4+G4/H4)*1000)/3</f>
        <v>458.27844165864531</v>
      </c>
      <c r="K4" s="23">
        <v>455.69044979964565</v>
      </c>
      <c r="L4" s="25">
        <f t="shared" si="0"/>
        <v>2.5879918589996578</v>
      </c>
      <c r="M4" s="26">
        <f t="shared" si="1"/>
        <v>5.6792760527185184E-3</v>
      </c>
    </row>
    <row r="5" spans="1:13" s="19" customFormat="1" ht="21" customHeight="1" thickBot="1" x14ac:dyDescent="0.45">
      <c r="A5" s="36" t="s">
        <v>11</v>
      </c>
      <c r="B5" s="41" t="s">
        <v>70</v>
      </c>
      <c r="C5" s="42">
        <v>500</v>
      </c>
      <c r="D5" s="43">
        <v>1005</v>
      </c>
      <c r="E5" s="42">
        <v>500</v>
      </c>
      <c r="F5" s="42">
        <v>1003</v>
      </c>
      <c r="G5" s="42">
        <v>500</v>
      </c>
      <c r="H5" s="42">
        <v>1040</v>
      </c>
      <c r="I5" s="38">
        <f t="shared" si="2"/>
        <v>492.26205170685165</v>
      </c>
      <c r="K5" s="23">
        <v>488.24298107961221</v>
      </c>
      <c r="L5" s="21">
        <f t="shared" si="0"/>
        <v>4.0190706272394436</v>
      </c>
      <c r="M5" s="22">
        <f t="shared" si="1"/>
        <v>8.2317018021485899E-3</v>
      </c>
    </row>
    <row r="6" spans="1:13" s="19" customFormat="1" ht="21" customHeight="1" thickBot="1" x14ac:dyDescent="0.45">
      <c r="A6" s="36" t="s">
        <v>12</v>
      </c>
      <c r="B6" s="41" t="s">
        <v>70</v>
      </c>
      <c r="C6" s="42">
        <v>500</v>
      </c>
      <c r="D6" s="43">
        <v>982</v>
      </c>
      <c r="E6" s="42">
        <v>500</v>
      </c>
      <c r="F6" s="42">
        <v>998</v>
      </c>
      <c r="G6" s="42">
        <v>500</v>
      </c>
      <c r="H6" s="42">
        <v>1019</v>
      </c>
      <c r="I6" s="38">
        <f t="shared" si="2"/>
        <v>500.28136930121747</v>
      </c>
      <c r="K6" s="23">
        <v>500.28136930121747</v>
      </c>
      <c r="L6" s="21">
        <f t="shared" si="0"/>
        <v>0</v>
      </c>
      <c r="M6" s="22">
        <f t="shared" si="1"/>
        <v>0</v>
      </c>
    </row>
    <row r="7" spans="1:13" s="19" customFormat="1" ht="21" customHeight="1" thickBot="1" x14ac:dyDescent="0.45">
      <c r="A7" s="36" t="s">
        <v>13</v>
      </c>
      <c r="B7" s="41" t="s">
        <v>70</v>
      </c>
      <c r="C7" s="42">
        <v>400</v>
      </c>
      <c r="D7" s="43">
        <v>1083</v>
      </c>
      <c r="E7" s="42">
        <v>400</v>
      </c>
      <c r="F7" s="42">
        <v>1067</v>
      </c>
      <c r="G7" s="42">
        <v>400</v>
      </c>
      <c r="H7" s="42">
        <v>1019</v>
      </c>
      <c r="I7" s="38">
        <f t="shared" si="2"/>
        <v>378.92299011060817</v>
      </c>
      <c r="K7" s="18">
        <v>383.55504129433081</v>
      </c>
      <c r="L7" s="21">
        <f t="shared" si="0"/>
        <v>-4.6320511837226377</v>
      </c>
      <c r="M7" s="22">
        <f t="shared" si="1"/>
        <v>-1.2076627041822961E-2</v>
      </c>
    </row>
    <row r="8" spans="1:13" ht="21" customHeight="1" thickBot="1" x14ac:dyDescent="0.45">
      <c r="A8" s="37" t="s">
        <v>64</v>
      </c>
      <c r="B8" s="41" t="s">
        <v>70</v>
      </c>
      <c r="C8" s="73">
        <v>500</v>
      </c>
      <c r="D8" s="73">
        <v>972</v>
      </c>
      <c r="E8" s="73">
        <v>500</v>
      </c>
      <c r="F8" s="73">
        <v>989</v>
      </c>
      <c r="G8" s="73">
        <v>500</v>
      </c>
      <c r="H8" s="73">
        <v>1003</v>
      </c>
      <c r="I8" s="38">
        <f t="shared" si="2"/>
        <v>506.15631720778998</v>
      </c>
      <c r="K8" s="23">
        <v>507.04706916785887</v>
      </c>
      <c r="L8" s="25">
        <f t="shared" si="0"/>
        <v>-0.89075196006888291</v>
      </c>
      <c r="M8" s="26">
        <f t="shared" si="1"/>
        <v>-1.7567441254137254E-3</v>
      </c>
    </row>
    <row r="9" spans="1:13" s="19" customFormat="1" ht="21" customHeight="1" thickBot="1" x14ac:dyDescent="0.45">
      <c r="A9" s="36" t="s">
        <v>43</v>
      </c>
      <c r="B9" s="41" t="s">
        <v>70</v>
      </c>
      <c r="C9" s="42">
        <v>700</v>
      </c>
      <c r="D9" s="43">
        <v>1149</v>
      </c>
      <c r="E9" s="42">
        <v>700</v>
      </c>
      <c r="F9" s="42">
        <v>1283</v>
      </c>
      <c r="G9" s="42">
        <v>700</v>
      </c>
      <c r="H9" s="42">
        <v>1113</v>
      </c>
      <c r="I9" s="38">
        <f t="shared" si="2"/>
        <v>594.5841632605111</v>
      </c>
      <c r="K9" s="18">
        <v>591.01361225108042</v>
      </c>
      <c r="L9" s="21">
        <f t="shared" si="0"/>
        <v>3.5705510094306874</v>
      </c>
      <c r="M9" s="22">
        <f t="shared" si="1"/>
        <v>6.0414023220734378E-3</v>
      </c>
    </row>
    <row r="10" spans="1:13" s="19" customFormat="1" ht="23.25" thickBot="1" x14ac:dyDescent="0.45">
      <c r="A10" s="37" t="s">
        <v>44</v>
      </c>
      <c r="B10" s="41" t="s">
        <v>70</v>
      </c>
      <c r="C10" s="43">
        <v>1500</v>
      </c>
      <c r="D10" s="43">
        <v>4392</v>
      </c>
      <c r="E10" s="42">
        <v>1500</v>
      </c>
      <c r="F10" s="42">
        <v>4571</v>
      </c>
      <c r="G10" s="42">
        <v>1500</v>
      </c>
      <c r="H10" s="42">
        <v>4467</v>
      </c>
      <c r="I10" s="38">
        <f t="shared" si="2"/>
        <v>335.16055179312406</v>
      </c>
      <c r="K10" s="18">
        <v>342.7958395032428</v>
      </c>
      <c r="L10" s="21">
        <f t="shared" si="0"/>
        <v>-7.635287710118746</v>
      </c>
      <c r="M10" s="22">
        <f t="shared" si="1"/>
        <v>-2.2273571701404846E-2</v>
      </c>
    </row>
    <row r="11" spans="1:13" s="19" customFormat="1" ht="23.25" thickBot="1" x14ac:dyDescent="0.45">
      <c r="A11" s="36" t="s">
        <v>45</v>
      </c>
      <c r="B11" s="41" t="s">
        <v>70</v>
      </c>
      <c r="C11" s="42">
        <v>100</v>
      </c>
      <c r="D11" s="43">
        <v>629</v>
      </c>
      <c r="E11" s="42">
        <v>100</v>
      </c>
      <c r="F11" s="42">
        <v>611</v>
      </c>
      <c r="G11" s="42">
        <v>100</v>
      </c>
      <c r="H11" s="42">
        <v>606</v>
      </c>
      <c r="I11" s="38">
        <f t="shared" si="2"/>
        <v>162.55504489559436</v>
      </c>
      <c r="K11" s="18">
        <v>149.02807868554856</v>
      </c>
      <c r="L11" s="21">
        <f t="shared" si="0"/>
        <v>13.526966210045799</v>
      </c>
      <c r="M11" s="22">
        <f t="shared" si="1"/>
        <v>9.0767903131784289E-2</v>
      </c>
    </row>
    <row r="12" spans="1:13" s="19" customFormat="1" ht="23.25" thickBot="1" x14ac:dyDescent="0.45">
      <c r="A12" s="37" t="s">
        <v>17</v>
      </c>
      <c r="B12" s="41" t="s">
        <v>70</v>
      </c>
      <c r="C12" s="43">
        <v>100</v>
      </c>
      <c r="D12" s="43">
        <v>135</v>
      </c>
      <c r="E12" s="42">
        <v>100</v>
      </c>
      <c r="F12" s="43">
        <v>146</v>
      </c>
      <c r="G12" s="42">
        <v>100</v>
      </c>
      <c r="H12" s="43">
        <v>120</v>
      </c>
      <c r="I12" s="38">
        <f t="shared" si="2"/>
        <v>753.00186030779639</v>
      </c>
      <c r="K12" s="18">
        <v>709.98583868250796</v>
      </c>
      <c r="L12" s="21">
        <f t="shared" si="0"/>
        <v>43.016021625288431</v>
      </c>
      <c r="M12" s="22">
        <f t="shared" si="1"/>
        <v>6.0587154393264411E-2</v>
      </c>
    </row>
    <row r="13" spans="1:13" ht="21" customHeight="1" thickBot="1" x14ac:dyDescent="0.45">
      <c r="A13" s="36" t="s">
        <v>46</v>
      </c>
      <c r="B13" s="41" t="s">
        <v>70</v>
      </c>
      <c r="C13" s="42">
        <v>100</v>
      </c>
      <c r="D13" s="43">
        <v>216</v>
      </c>
      <c r="E13" s="42">
        <v>100</v>
      </c>
      <c r="F13" s="42">
        <v>217</v>
      </c>
      <c r="G13" s="42">
        <v>100</v>
      </c>
      <c r="H13" s="42">
        <v>201</v>
      </c>
      <c r="I13" s="38">
        <f t="shared" si="2"/>
        <v>473.76829795382196</v>
      </c>
      <c r="K13" s="23">
        <v>470.88924773671766</v>
      </c>
      <c r="L13" s="25">
        <f t="shared" si="0"/>
        <v>2.8790502171042931</v>
      </c>
      <c r="M13" s="26">
        <f t="shared" si="1"/>
        <v>6.114070837128182E-3</v>
      </c>
    </row>
    <row r="14" spans="1:13" ht="21" customHeight="1" thickBot="1" x14ac:dyDescent="0.45">
      <c r="A14" s="36" t="s">
        <v>19</v>
      </c>
      <c r="B14" s="41" t="s">
        <v>71</v>
      </c>
      <c r="C14" s="42">
        <v>850</v>
      </c>
      <c r="D14" s="44"/>
      <c r="E14" s="42">
        <v>850</v>
      </c>
      <c r="F14" s="44"/>
      <c r="G14" s="42">
        <v>850</v>
      </c>
      <c r="H14" s="45"/>
      <c r="I14" s="38">
        <f>(+C14+E14+G14)/3</f>
        <v>850</v>
      </c>
      <c r="K14" s="23">
        <v>850</v>
      </c>
      <c r="L14" s="25">
        <f t="shared" si="0"/>
        <v>0</v>
      </c>
      <c r="M14" s="26">
        <f t="shared" si="1"/>
        <v>0</v>
      </c>
    </row>
    <row r="15" spans="1:13" ht="21" customHeight="1" thickBot="1" x14ac:dyDescent="0.45">
      <c r="A15" s="36" t="s">
        <v>20</v>
      </c>
      <c r="B15" s="41" t="s">
        <v>71</v>
      </c>
      <c r="C15" s="43">
        <v>600</v>
      </c>
      <c r="D15" s="44"/>
      <c r="E15" s="42">
        <v>600</v>
      </c>
      <c r="F15" s="44"/>
      <c r="G15" s="42">
        <v>600</v>
      </c>
      <c r="H15" s="45"/>
      <c r="I15" s="38">
        <f t="shared" ref="I15:I31" si="3">(+C15+E15+G15)/3</f>
        <v>600</v>
      </c>
      <c r="K15" s="23">
        <v>583.33333333333337</v>
      </c>
      <c r="L15" s="25">
        <f t="shared" si="0"/>
        <v>16.666666666666629</v>
      </c>
      <c r="M15" s="26">
        <f t="shared" si="1"/>
        <v>2.8571428571428505E-2</v>
      </c>
    </row>
    <row r="16" spans="1:13" ht="21" customHeight="1" thickBot="1" x14ac:dyDescent="0.45">
      <c r="A16" s="36" t="s">
        <v>21</v>
      </c>
      <c r="B16" s="41" t="s">
        <v>71</v>
      </c>
      <c r="C16" s="43">
        <v>650</v>
      </c>
      <c r="D16" s="44"/>
      <c r="E16" s="42">
        <v>650</v>
      </c>
      <c r="F16" s="44"/>
      <c r="G16" s="42">
        <v>625</v>
      </c>
      <c r="H16" s="45"/>
      <c r="I16" s="38">
        <f t="shared" si="3"/>
        <v>641.66666666666663</v>
      </c>
      <c r="K16" s="18">
        <v>625</v>
      </c>
      <c r="L16" s="25">
        <f t="shared" si="0"/>
        <v>16.666666666666629</v>
      </c>
      <c r="M16" s="26">
        <f t="shared" si="1"/>
        <v>2.6666666666666606E-2</v>
      </c>
    </row>
    <row r="17" spans="1:13" s="19" customFormat="1" ht="21" customHeight="1" thickBot="1" x14ac:dyDescent="0.45">
      <c r="A17" s="37" t="s">
        <v>22</v>
      </c>
      <c r="B17" s="41" t="s">
        <v>71</v>
      </c>
      <c r="C17" s="43">
        <v>450</v>
      </c>
      <c r="D17" s="46"/>
      <c r="E17" s="42">
        <v>450</v>
      </c>
      <c r="F17" s="46"/>
      <c r="G17" s="42">
        <v>450</v>
      </c>
      <c r="H17" s="47"/>
      <c r="I17" s="38">
        <f t="shared" si="3"/>
        <v>450</v>
      </c>
      <c r="K17" s="18">
        <v>466.66666666666669</v>
      </c>
      <c r="L17" s="21">
        <f t="shared" si="0"/>
        <v>-16.666666666666686</v>
      </c>
      <c r="M17" s="22">
        <f t="shared" si="1"/>
        <v>-3.5714285714285754E-2</v>
      </c>
    </row>
    <row r="18" spans="1:13" s="19" customFormat="1" ht="21" customHeight="1" thickBot="1" x14ac:dyDescent="0.45">
      <c r="A18" s="36" t="s">
        <v>47</v>
      </c>
      <c r="B18" s="41" t="s">
        <v>72</v>
      </c>
      <c r="C18" s="43">
        <v>3300</v>
      </c>
      <c r="D18" s="44"/>
      <c r="E18" s="42">
        <v>3300</v>
      </c>
      <c r="F18" s="44"/>
      <c r="G18" s="42">
        <v>3300</v>
      </c>
      <c r="H18" s="45"/>
      <c r="I18" s="38">
        <f t="shared" si="3"/>
        <v>3300</v>
      </c>
      <c r="K18" s="18">
        <v>3300</v>
      </c>
      <c r="L18" s="21">
        <f t="shared" si="0"/>
        <v>0</v>
      </c>
      <c r="M18" s="22">
        <f t="shared" si="1"/>
        <v>0</v>
      </c>
    </row>
    <row r="19" spans="1:13" ht="21" customHeight="1" thickBot="1" x14ac:dyDescent="0.45">
      <c r="A19" s="36" t="s">
        <v>24</v>
      </c>
      <c r="B19" s="41" t="s">
        <v>72</v>
      </c>
      <c r="C19" s="43">
        <v>6850</v>
      </c>
      <c r="D19" s="44"/>
      <c r="E19" s="42">
        <v>6850</v>
      </c>
      <c r="F19" s="44"/>
      <c r="G19" s="42">
        <v>6850</v>
      </c>
      <c r="H19" s="45"/>
      <c r="I19" s="38">
        <f t="shared" si="3"/>
        <v>6850</v>
      </c>
      <c r="K19" s="23">
        <v>6850</v>
      </c>
      <c r="L19" s="25">
        <f t="shared" si="0"/>
        <v>0</v>
      </c>
      <c r="M19" s="26">
        <f t="shared" si="1"/>
        <v>0</v>
      </c>
    </row>
    <row r="20" spans="1:13" ht="21" customHeight="1" thickBot="1" x14ac:dyDescent="0.45">
      <c r="A20" s="36" t="s">
        <v>48</v>
      </c>
      <c r="B20" s="41" t="s">
        <v>73</v>
      </c>
      <c r="C20" s="43">
        <v>1200</v>
      </c>
      <c r="D20" s="44"/>
      <c r="E20" s="42">
        <v>1300</v>
      </c>
      <c r="F20" s="44"/>
      <c r="G20" s="42">
        <v>1300</v>
      </c>
      <c r="H20" s="45"/>
      <c r="I20" s="38">
        <f t="shared" si="3"/>
        <v>1266.6666666666667</v>
      </c>
      <c r="K20" s="23">
        <v>1266.6666666666667</v>
      </c>
      <c r="L20" s="25">
        <f t="shared" si="0"/>
        <v>0</v>
      </c>
      <c r="M20" s="26">
        <f t="shared" si="1"/>
        <v>0</v>
      </c>
    </row>
    <row r="21" spans="1:13" ht="21" customHeight="1" thickBot="1" x14ac:dyDescent="0.45">
      <c r="A21" s="36" t="s">
        <v>25</v>
      </c>
      <c r="B21" s="41" t="s">
        <v>73</v>
      </c>
      <c r="C21" s="42">
        <v>2500</v>
      </c>
      <c r="D21" s="44"/>
      <c r="E21" s="42">
        <v>2500</v>
      </c>
      <c r="F21" s="44"/>
      <c r="G21" s="42">
        <v>2500</v>
      </c>
      <c r="H21" s="45"/>
      <c r="I21" s="38">
        <f t="shared" si="3"/>
        <v>2500</v>
      </c>
      <c r="K21" s="23">
        <v>2500</v>
      </c>
      <c r="L21" s="25">
        <f t="shared" si="0"/>
        <v>0</v>
      </c>
      <c r="M21" s="26">
        <f t="shared" si="1"/>
        <v>0</v>
      </c>
    </row>
    <row r="22" spans="1:13" ht="21" customHeight="1" thickBot="1" x14ac:dyDescent="0.45">
      <c r="A22" s="36" t="s">
        <v>26</v>
      </c>
      <c r="B22" s="41" t="s">
        <v>73</v>
      </c>
      <c r="C22" s="42">
        <v>2500</v>
      </c>
      <c r="D22" s="44"/>
      <c r="E22" s="42">
        <v>2500</v>
      </c>
      <c r="F22" s="44"/>
      <c r="G22" s="42">
        <v>2500</v>
      </c>
      <c r="H22" s="45"/>
      <c r="I22" s="38">
        <f t="shared" si="3"/>
        <v>2500</v>
      </c>
      <c r="K22" s="23">
        <v>2500</v>
      </c>
      <c r="L22" s="25">
        <f t="shared" si="0"/>
        <v>0</v>
      </c>
      <c r="M22" s="26">
        <f t="shared" si="1"/>
        <v>0</v>
      </c>
    </row>
    <row r="23" spans="1:13" ht="21" customHeight="1" thickBot="1" x14ac:dyDescent="0.45">
      <c r="A23" s="36" t="s">
        <v>65</v>
      </c>
      <c r="B23" s="41" t="s">
        <v>72</v>
      </c>
      <c r="C23" s="42">
        <v>5100</v>
      </c>
      <c r="D23" s="44"/>
      <c r="E23" s="42">
        <v>5100</v>
      </c>
      <c r="F23" s="44"/>
      <c r="G23" s="42">
        <v>5000</v>
      </c>
      <c r="H23" s="45"/>
      <c r="I23" s="38">
        <v>5200</v>
      </c>
      <c r="K23" s="23">
        <v>5200</v>
      </c>
      <c r="L23" s="25">
        <f t="shared" si="0"/>
        <v>0</v>
      </c>
      <c r="M23" s="26">
        <f t="shared" ref="M23:M27" si="4">(I23-K23)/K23</f>
        <v>0</v>
      </c>
    </row>
    <row r="24" spans="1:13" ht="21" customHeight="1" thickBot="1" x14ac:dyDescent="0.45">
      <c r="A24" s="36" t="s">
        <v>66</v>
      </c>
      <c r="B24" s="41" t="s">
        <v>73</v>
      </c>
      <c r="C24" s="42">
        <v>950</v>
      </c>
      <c r="D24" s="44"/>
      <c r="E24" s="42">
        <v>975</v>
      </c>
      <c r="F24" s="44"/>
      <c r="G24" s="42">
        <v>1000</v>
      </c>
      <c r="H24" s="45"/>
      <c r="I24" s="38">
        <f t="shared" si="3"/>
        <v>975</v>
      </c>
      <c r="K24" s="23">
        <v>966.66666666666663</v>
      </c>
      <c r="L24" s="25">
        <f t="shared" si="0"/>
        <v>8.3333333333333712</v>
      </c>
      <c r="M24" s="26">
        <f t="shared" si="4"/>
        <v>8.6206896551724536E-3</v>
      </c>
    </row>
    <row r="25" spans="1:13" ht="21" customHeight="1" thickBot="1" x14ac:dyDescent="0.45">
      <c r="A25" s="37" t="s">
        <v>67</v>
      </c>
      <c r="B25" s="41" t="s">
        <v>73</v>
      </c>
      <c r="C25" s="73">
        <v>950</v>
      </c>
      <c r="D25" s="50"/>
      <c r="E25" s="73">
        <v>950</v>
      </c>
      <c r="F25" s="50"/>
      <c r="G25" s="73">
        <v>950</v>
      </c>
      <c r="H25" s="51"/>
      <c r="I25" s="38">
        <f t="shared" si="3"/>
        <v>950</v>
      </c>
      <c r="K25" s="23">
        <v>950</v>
      </c>
      <c r="L25" s="25">
        <f t="shared" si="0"/>
        <v>0</v>
      </c>
      <c r="M25" s="26">
        <f t="shared" si="4"/>
        <v>0</v>
      </c>
    </row>
    <row r="26" spans="1:13" ht="21" customHeight="1" thickBot="1" x14ac:dyDescent="0.45">
      <c r="A26" s="36" t="s">
        <v>27</v>
      </c>
      <c r="B26" s="41" t="s">
        <v>73</v>
      </c>
      <c r="C26" s="42">
        <v>500</v>
      </c>
      <c r="D26" s="44"/>
      <c r="E26" s="42">
        <v>500</v>
      </c>
      <c r="F26" s="44"/>
      <c r="G26" s="42">
        <v>500</v>
      </c>
      <c r="H26" s="45"/>
      <c r="I26" s="38">
        <f t="shared" si="3"/>
        <v>500</v>
      </c>
      <c r="K26" s="23">
        <v>500</v>
      </c>
      <c r="L26" s="25">
        <f t="shared" si="0"/>
        <v>0</v>
      </c>
      <c r="M26" s="26">
        <f t="shared" si="4"/>
        <v>0</v>
      </c>
    </row>
    <row r="27" spans="1:13" ht="21" customHeight="1" thickBot="1" x14ac:dyDescent="0.45">
      <c r="A27" s="36" t="s">
        <v>68</v>
      </c>
      <c r="B27" s="41" t="s">
        <v>73</v>
      </c>
      <c r="C27" s="73">
        <v>350</v>
      </c>
      <c r="D27" s="50"/>
      <c r="E27" s="73">
        <v>350</v>
      </c>
      <c r="F27" s="50"/>
      <c r="G27" s="73">
        <v>350</v>
      </c>
      <c r="H27" s="51"/>
      <c r="I27" s="38">
        <f t="shared" si="3"/>
        <v>350</v>
      </c>
      <c r="K27" s="23">
        <v>350</v>
      </c>
      <c r="L27" s="25">
        <f t="shared" si="0"/>
        <v>0</v>
      </c>
      <c r="M27" s="26">
        <f t="shared" si="4"/>
        <v>0</v>
      </c>
    </row>
    <row r="28" spans="1:13" ht="23.25" thickBot="1" x14ac:dyDescent="0.45">
      <c r="A28" s="36" t="s">
        <v>28</v>
      </c>
      <c r="B28" s="41" t="s">
        <v>74</v>
      </c>
      <c r="C28" s="42">
        <v>71000</v>
      </c>
      <c r="D28" s="44"/>
      <c r="E28" s="42">
        <v>72000</v>
      </c>
      <c r="F28" s="44"/>
      <c r="G28" s="42">
        <v>72000</v>
      </c>
      <c r="H28" s="45"/>
      <c r="I28" s="38">
        <f t="shared" si="3"/>
        <v>71666.666666666672</v>
      </c>
      <c r="J28" s="33"/>
      <c r="K28" s="23">
        <v>71333.333333333328</v>
      </c>
      <c r="L28" s="25">
        <f>I28-K28</f>
        <v>333.33333333334303</v>
      </c>
      <c r="M28" s="26">
        <f>(I28-K28)/K28</f>
        <v>4.6728971962618189E-3</v>
      </c>
    </row>
    <row r="29" spans="1:13" ht="23.25" thickBot="1" x14ac:dyDescent="0.45">
      <c r="A29" s="36" t="s">
        <v>29</v>
      </c>
      <c r="B29" s="41" t="s">
        <v>74</v>
      </c>
      <c r="C29" s="42">
        <v>70000</v>
      </c>
      <c r="D29" s="44"/>
      <c r="E29" s="42">
        <v>71000</v>
      </c>
      <c r="F29" s="44"/>
      <c r="G29" s="42">
        <v>72000</v>
      </c>
      <c r="H29" s="45"/>
      <c r="I29" s="38">
        <f t="shared" si="3"/>
        <v>71000</v>
      </c>
      <c r="J29" s="33"/>
      <c r="K29" s="23">
        <v>71000</v>
      </c>
      <c r="L29" s="25">
        <f>I29-K29</f>
        <v>0</v>
      </c>
      <c r="M29" s="26">
        <f>(I29-K29)/K29</f>
        <v>0</v>
      </c>
    </row>
    <row r="30" spans="1:13" ht="23.25" thickBot="1" x14ac:dyDescent="0.45">
      <c r="A30" s="36" t="s">
        <v>30</v>
      </c>
      <c r="B30" s="41" t="s">
        <v>74</v>
      </c>
      <c r="C30" s="42">
        <v>490000</v>
      </c>
      <c r="D30" s="44"/>
      <c r="E30" s="42">
        <v>490000</v>
      </c>
      <c r="F30" s="44"/>
      <c r="G30" s="42">
        <v>490000</v>
      </c>
      <c r="H30" s="45"/>
      <c r="I30" s="38">
        <f t="shared" si="3"/>
        <v>490000</v>
      </c>
      <c r="J30" s="33"/>
      <c r="K30" s="23">
        <v>490000</v>
      </c>
      <c r="L30" s="25">
        <f>I30-K30</f>
        <v>0</v>
      </c>
      <c r="M30" s="26">
        <f>(I30-K30)/K30</f>
        <v>0</v>
      </c>
    </row>
    <row r="31" spans="1:13" ht="23.25" thickBot="1" x14ac:dyDescent="0.45">
      <c r="A31" s="36" t="s">
        <v>31</v>
      </c>
      <c r="B31" s="41" t="s">
        <v>74</v>
      </c>
      <c r="C31" s="42">
        <v>490000</v>
      </c>
      <c r="D31" s="48"/>
      <c r="E31" s="42">
        <v>490000</v>
      </c>
      <c r="F31" s="48"/>
      <c r="G31" s="42">
        <v>490000</v>
      </c>
      <c r="H31" s="49"/>
      <c r="I31" s="38">
        <f t="shared" si="3"/>
        <v>490000</v>
      </c>
      <c r="J31" s="33"/>
      <c r="K31" s="23">
        <v>490000</v>
      </c>
      <c r="L31" s="25">
        <f>I31-K31</f>
        <v>0</v>
      </c>
      <c r="M31" s="26">
        <f>(I31-K31)/K31</f>
        <v>0</v>
      </c>
    </row>
  </sheetData>
  <mergeCells count="3"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4</vt:i4>
      </vt:variant>
    </vt:vector>
  </HeadingPairs>
  <TitlesOfParts>
    <vt:vector size="12" baseType="lpstr">
      <vt:lpstr>Semaine Précédente</vt:lpstr>
      <vt:lpstr>Semaine en cours</vt:lpstr>
      <vt:lpstr>MARCHE DANTOKPA</vt:lpstr>
      <vt:lpstr>MARCHE OUANDO</vt:lpstr>
      <vt:lpstr>MARCHE ARZEKE</vt:lpstr>
      <vt:lpstr>MARCHE ST KOUAGOU</vt:lpstr>
      <vt:lpstr>MARCHE BOHICON</vt:lpstr>
      <vt:lpstr>MARCHE LOKOSSA</vt:lpstr>
      <vt:lpstr>'Semaine en cours'!_GoBack</vt:lpstr>
      <vt:lpstr>'Semaine Précédente'!_GoBack</vt:lpstr>
      <vt:lpstr>'Semaine en cours'!Impression_des_titres</vt:lpstr>
      <vt:lpstr>'Semaine Précédente'!Impression_des_titres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asatcha</dc:creator>
  <cp:lastModifiedBy>asatcha</cp:lastModifiedBy>
  <cp:lastPrinted>2020-07-13T08:52:05Z</cp:lastPrinted>
  <dcterms:created xsi:type="dcterms:W3CDTF">2017-09-28T10:07:02Z</dcterms:created>
  <dcterms:modified xsi:type="dcterms:W3CDTF">2020-09-24T11:22:48Z</dcterms:modified>
</cp:coreProperties>
</file>